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704F8AE0-7385-4732-97E2-E0AEA588EC43}" xr6:coauthVersionLast="47" xr6:coauthVersionMax="47" xr10:uidLastSave="{00000000-0000-0000-0000-000000000000}"/>
  <bookViews>
    <workbookView xWindow="-120" yWindow="-120" windowWidth="29040" windowHeight="15840" firstSheet="1" activeTab="13" xr2:uid="{00000000-000D-0000-FFFF-FFFF00000000}"/>
  </bookViews>
  <sheets>
    <sheet name="Definice_Legenda" sheetId="118" r:id="rId1"/>
    <sheet name="OBSAH" sheetId="60" r:id="rId2"/>
    <sheet name="PŘÍLOHA I" sheetId="7" r:id="rId3"/>
    <sheet name="EU OV1" sheetId="1" r:id="rId4"/>
    <sheet name="EU KM1" sheetId="2" r:id="rId5"/>
    <sheet name="EU OVC" sheetId="6" r:id="rId6"/>
    <sheet name="EU CC1" sheetId="20" r:id="rId7"/>
    <sheet name="EU CC2 " sheetId="21" r:id="rId8"/>
    <sheet name="EU CCA  " sheetId="22" r:id="rId9"/>
    <sheet name="EU LIQA" sheetId="34" r:id="rId10"/>
    <sheet name="EU REMA" sheetId="66" r:id="rId11"/>
    <sheet name="EU REM1" sheetId="67" r:id="rId12"/>
    <sheet name="EU REM2" sheetId="68" r:id="rId13"/>
    <sheet name="EU REM3" sheetId="69" r:id="rId14"/>
    <sheet name="EU REM4" sheetId="70" r:id="rId15"/>
    <sheet name="EU INS1" sheetId="3" r:id="rId16"/>
    <sheet name="EU INS2" sheetId="5" r:id="rId17"/>
    <sheet name="PŘÍLOHA III" sheetId="8" r:id="rId18"/>
    <sheet name="EU OVA" sheetId="9" r:id="rId19"/>
    <sheet name="EU OVB" sheetId="10" r:id="rId20"/>
    <sheet name="PŘÍLOHA V" sheetId="11" r:id="rId21"/>
    <sheet name="EU LI1 " sheetId="12" r:id="rId22"/>
    <sheet name="EU LI2" sheetId="13" r:id="rId23"/>
    <sheet name=" EU LI3" sheetId="14" r:id="rId24"/>
    <sheet name="EU LIA" sheetId="15" r:id="rId25"/>
    <sheet name="EU LIB" sheetId="17" r:id="rId26"/>
    <sheet name="EU PV1" sheetId="18" r:id="rId27"/>
    <sheet name="PŘÍLOHA VII" sheetId="19" r:id="rId28"/>
    <sheet name="PŘÍLOHA IX" sheetId="23" r:id="rId29"/>
    <sheet name="EU CCyB1" sheetId="24" r:id="rId30"/>
    <sheet name="EU CCyB2" sheetId="25" r:id="rId31"/>
    <sheet name="PŘÍLOHA XI" sheetId="27" r:id="rId32"/>
    <sheet name="EU LR1 – LRSum" sheetId="28" r:id="rId33"/>
    <sheet name="EU LR2 – LRCom" sheetId="29" r:id="rId34"/>
    <sheet name="EU LR3 – LRSpl" sheetId="30" r:id="rId35"/>
    <sheet name="EU LRA" sheetId="31" r:id="rId36"/>
    <sheet name="PŘÍLOHA XIII" sheetId="33" r:id="rId37"/>
    <sheet name="EU LIQ1" sheetId="35" r:id="rId38"/>
    <sheet name="EU LIQB" sheetId="36" r:id="rId39"/>
    <sheet name="EU LIQ2" sheetId="37" r:id="rId40"/>
    <sheet name="PŘÍLOHA XV" sheetId="38" r:id="rId41"/>
    <sheet name="EU CRA" sheetId="39" r:id="rId42"/>
    <sheet name="EU CRB" sheetId="40" r:id="rId43"/>
    <sheet name="EU CR1" sheetId="41" r:id="rId44"/>
    <sheet name="EU CR1-A" sheetId="42" r:id="rId45"/>
    <sheet name="EU CR2" sheetId="43" r:id="rId46"/>
    <sheet name="EU CR2a" sheetId="44" r:id="rId47"/>
    <sheet name="EU CQ1" sheetId="45" r:id="rId48"/>
    <sheet name="EU CQ2" sheetId="46" r:id="rId49"/>
    <sheet name="EU CQ3" sheetId="47" r:id="rId50"/>
    <sheet name="EU CQ4" sheetId="48" r:id="rId51"/>
    <sheet name=" EU CQ5" sheetId="49" r:id="rId52"/>
    <sheet name="EU CQ6" sheetId="50" r:id="rId53"/>
    <sheet name="EU CQ7" sheetId="51" r:id="rId54"/>
    <sheet name="EU CQ8" sheetId="52" r:id="rId55"/>
    <sheet name="PŘÍLOHA XVII" sheetId="53" r:id="rId56"/>
    <sheet name="EU CRC" sheetId="54" r:id="rId57"/>
    <sheet name="EU CR3" sheetId="55" r:id="rId58"/>
    <sheet name="PŘÍLOHA XIX" sheetId="56" r:id="rId59"/>
    <sheet name="EU CRD" sheetId="57" r:id="rId60"/>
    <sheet name="EU CR4" sheetId="58" r:id="rId61"/>
    <sheet name="EU CR5" sheetId="59" r:id="rId62"/>
    <sheet name="PŘÍLOHA XXI" sheetId="77" r:id="rId63"/>
    <sheet name="EU CRE" sheetId="78" r:id="rId64"/>
    <sheet name="EU CR6" sheetId="79" r:id="rId65"/>
    <sheet name="EU CR6-A" sheetId="80" r:id="rId66"/>
    <sheet name="EU CR7" sheetId="81" r:id="rId67"/>
    <sheet name="EU CR7-A" sheetId="82" r:id="rId68"/>
    <sheet name="EU CR8" sheetId="83" r:id="rId69"/>
    <sheet name="EU CR9" sheetId="84" r:id="rId70"/>
    <sheet name="EU CR9.1" sheetId="85" r:id="rId71"/>
    <sheet name="PŘÍLOHA XXIII" sheetId="86" r:id="rId72"/>
    <sheet name="EU CR10 " sheetId="87" r:id="rId73"/>
    <sheet name="PŘÍLOHA XXV" sheetId="88" r:id="rId74"/>
    <sheet name="EU CCRA" sheetId="89" r:id="rId75"/>
    <sheet name="EU CCR1" sheetId="90" r:id="rId76"/>
    <sheet name="EU CCR2" sheetId="91" r:id="rId77"/>
    <sheet name="EU CCR3" sheetId="92" r:id="rId78"/>
    <sheet name="EU CCR4" sheetId="93" r:id="rId79"/>
    <sheet name="EU CCR5" sheetId="94" r:id="rId80"/>
    <sheet name="EU CCR6" sheetId="95" r:id="rId81"/>
    <sheet name="EU CCR7" sheetId="96" r:id="rId82"/>
    <sheet name="EU CCR8" sheetId="97" r:id="rId83"/>
    <sheet name="PŘÍLOHA XXVII" sheetId="98" r:id="rId84"/>
    <sheet name="EU SECA" sheetId="100" r:id="rId85"/>
    <sheet name="EU SEC1" sheetId="101" r:id="rId86"/>
    <sheet name="EU SEC2" sheetId="102" r:id="rId87"/>
    <sheet name="EU SEC3" sheetId="103" r:id="rId88"/>
    <sheet name="EU SEC4" sheetId="104" r:id="rId89"/>
    <sheet name="EU SEC5" sheetId="105" r:id="rId90"/>
    <sheet name="PŘÍLOHA XXIX" sheetId="106" r:id="rId91"/>
    <sheet name="EU MRA" sheetId="107" r:id="rId92"/>
    <sheet name="EU MR1" sheetId="108" r:id="rId93"/>
    <sheet name="EU MRB" sheetId="109" r:id="rId94"/>
    <sheet name="EU MR2-A" sheetId="110" r:id="rId95"/>
    <sheet name="EU MR2-B" sheetId="111" r:id="rId96"/>
    <sheet name="EU MR3" sheetId="112" r:id="rId97"/>
    <sheet name="EU MR4" sheetId="113" r:id="rId98"/>
    <sheet name="PŘÍLOHA XXXI" sheetId="62" r:id="rId99"/>
    <sheet name="EU ORA" sheetId="63" r:id="rId100"/>
    <sheet name="EU OR1" sheetId="64" r:id="rId101"/>
    <sheet name="PŘÍLOHA XXXIII" sheetId="65"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externalReferences>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s>
  <definedNames>
    <definedName name="_xlnm._FilterDatabase" localSheetId="1" hidden="1">OBSAH!$A$6:$T$116</definedName>
    <definedName name="_ftn1" localSheetId="92">'EU MR1'!$G$13</definedName>
    <definedName name="_ftnref1" localSheetId="92">'EU MR1'!$G$10</definedName>
    <definedName name="_Toc483499698" localSheetId="21">'EU LI1 '!$C$3</definedName>
    <definedName name="_Toc483499734" localSheetId="96">'EU MR3'!#REF!</definedName>
    <definedName name="_Toc483499735" localSheetId="97">'EU MR4'!#REF!</definedName>
    <definedName name="_Toc510626265" localSheetId="108">EBA_GL_2018_01!#REF!</definedName>
    <definedName name="_Toc510626265" localSheetId="2">'PŘÍLOHA I'!#REF!</definedName>
    <definedName name="_Toc510626265" localSheetId="17">'PŘÍLOHA III'!#REF!</definedName>
    <definedName name="_Toc510626265" localSheetId="28">'PŘÍLOHA IX'!#REF!</definedName>
    <definedName name="_Toc510626265" localSheetId="20">'PŘÍLOHA V'!#REF!</definedName>
    <definedName name="_Toc510626265" localSheetId="27">'PŘÍLOHA VII'!#REF!</definedName>
    <definedName name="_Toc510626265" localSheetId="31">'PŘÍLOHA XI'!#REF!</definedName>
    <definedName name="_Toc510626265" localSheetId="36">'PŘÍLOHA XIII'!#REF!</definedName>
    <definedName name="_Toc510626265" localSheetId="58">'PŘÍLOHA XIX'!#REF!</definedName>
    <definedName name="_Toc510626265" localSheetId="40">'PŘÍLOHA XV'!#REF!</definedName>
    <definedName name="_Toc510626265" localSheetId="55">'PŘÍLOHA XVII'!#REF!</definedName>
    <definedName name="_Toc510626265" localSheetId="62">'PŘÍLOHA XXI'!#REF!</definedName>
    <definedName name="_Toc510626265" localSheetId="71">'PŘÍLOHA XXIII'!#REF!</definedName>
    <definedName name="_Toc510626265" localSheetId="90">'PŘÍLOHA XXIX'!#REF!</definedName>
    <definedName name="_Toc510626265" localSheetId="73">'PŘÍLOHA XXV'!#REF!</definedName>
    <definedName name="_Toc510626265" localSheetId="83">'PŘÍLOHA XXVII'!#REF!</definedName>
    <definedName name="_Toc510626265" localSheetId="98">'PŘÍLOHA XXXI'!#REF!</definedName>
    <definedName name="_Toc510626265" localSheetId="101">'PŘÍLOHA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17">'PŘÍLOHA III'!#REF!</definedName>
    <definedName name="_Toc510626266" localSheetId="28">'PŘÍLOHA IX'!#REF!</definedName>
    <definedName name="_Toc510626266" localSheetId="20">'PŘÍLOHA V'!#REF!</definedName>
    <definedName name="_Toc510626266" localSheetId="27">'PŘÍLOHA VII'!#REF!</definedName>
    <definedName name="_Toc510626266" localSheetId="31">'PŘÍLOHA XI'!#REF!</definedName>
    <definedName name="_Toc510626266" localSheetId="36">'PŘÍLOHA XIII'!#REF!</definedName>
    <definedName name="_Toc510626266" localSheetId="58">'PŘÍLOHA XIX'!#REF!</definedName>
    <definedName name="_Toc510626266" localSheetId="40">'PŘÍLOHA XV'!#REF!</definedName>
    <definedName name="_Toc510626266" localSheetId="55">'PŘÍLOHA XVII'!#REF!</definedName>
    <definedName name="_Toc510626266" localSheetId="62">'PŘÍLOHA XXI'!#REF!</definedName>
    <definedName name="_Toc510626266" localSheetId="71">'PŘÍLOHA XXIII'!#REF!</definedName>
    <definedName name="_Toc510626266" localSheetId="90">'PŘÍLOHA XXIX'!#REF!</definedName>
    <definedName name="_Toc510626266" localSheetId="73">'PŘÍLOHA XXV'!#REF!</definedName>
    <definedName name="_Toc510626266" localSheetId="83">'PŘÍLOHA XXVII'!#REF!</definedName>
    <definedName name="_Toc510626266" localSheetId="98">'PŘÍLOHA XXXI'!#REF!</definedName>
    <definedName name="_Toc510626266" localSheetId="101">'PŘÍLOHA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17">'PŘÍLOHA III'!#REF!</definedName>
    <definedName name="_Toc510626267" localSheetId="28">'PŘÍLOHA IX'!#REF!</definedName>
    <definedName name="_Toc510626267" localSheetId="20">'PŘÍLOHA V'!#REF!</definedName>
    <definedName name="_Toc510626267" localSheetId="27">'PŘÍLOHA VII'!#REF!</definedName>
    <definedName name="_Toc510626267" localSheetId="31">'PŘÍLOHA XI'!#REF!</definedName>
    <definedName name="_Toc510626267" localSheetId="36">'PŘÍLOHA XIII'!#REF!</definedName>
    <definedName name="_Toc510626267" localSheetId="58">'PŘÍLOHA XIX'!#REF!</definedName>
    <definedName name="_Toc510626267" localSheetId="40">'PŘÍLOHA XV'!#REF!</definedName>
    <definedName name="_Toc510626267" localSheetId="55">'PŘÍLOHA XVII'!#REF!</definedName>
    <definedName name="_Toc510626267" localSheetId="62">'PŘÍLOHA XXI'!#REF!</definedName>
    <definedName name="_Toc510626267" localSheetId="71">'PŘÍLOHA XXIII'!#REF!</definedName>
    <definedName name="_Toc510626267" localSheetId="90">'PŘÍLOHA XXIX'!#REF!</definedName>
    <definedName name="_Toc510626267" localSheetId="73">'PŘÍLOHA XXV'!#REF!</definedName>
    <definedName name="_Toc510626267" localSheetId="83">'PŘÍLOHA XXVII'!#REF!</definedName>
    <definedName name="_Toc510626267" localSheetId="98">'PŘÍLOHA XXXI'!#REF!</definedName>
    <definedName name="_Toc510626267" localSheetId="101">'PŘÍLOHA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17">'PŘÍLOHA III'!#REF!</definedName>
    <definedName name="_Toc510626268" localSheetId="28">'PŘÍLOHA IX'!#REF!</definedName>
    <definedName name="_Toc510626268" localSheetId="20">'PŘÍLOHA V'!#REF!</definedName>
    <definedName name="_Toc510626268" localSheetId="27">'PŘÍLOHA VII'!#REF!</definedName>
    <definedName name="_Toc510626268" localSheetId="31">'PŘÍLOHA XI'!#REF!</definedName>
    <definedName name="_Toc510626268" localSheetId="36">'PŘÍLOHA XIII'!#REF!</definedName>
    <definedName name="_Toc510626268" localSheetId="58">'PŘÍLOHA XIX'!#REF!</definedName>
    <definedName name="_Toc510626268" localSheetId="40">'PŘÍLOHA XV'!#REF!</definedName>
    <definedName name="_Toc510626268" localSheetId="55">'PŘÍLOHA XVII'!#REF!</definedName>
    <definedName name="_Toc510626268" localSheetId="62">'PŘÍLOHA XXI'!#REF!</definedName>
    <definedName name="_Toc510626268" localSheetId="71">'PŘÍLOHA XXIII'!#REF!</definedName>
    <definedName name="_Toc510626268" localSheetId="90">'PŘÍLOHA XXIX'!#REF!</definedName>
    <definedName name="_Toc510626268" localSheetId="73">'PŘÍLOHA XXV'!#REF!</definedName>
    <definedName name="_Toc510626268" localSheetId="83">'PŘÍLOHA XXVII'!#REF!</definedName>
    <definedName name="_Toc510626268" localSheetId="98">'PŘÍLOHA XXXI'!#REF!</definedName>
    <definedName name="_Toc510626268" localSheetId="101">'PŘÍLOHA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17">'PŘÍLOHA III'!#REF!</definedName>
    <definedName name="_Toc510626269" localSheetId="28">'PŘÍLOHA IX'!#REF!</definedName>
    <definedName name="_Toc510626269" localSheetId="20">'PŘÍLOHA V'!#REF!</definedName>
    <definedName name="_Toc510626269" localSheetId="27">'PŘÍLOHA VII'!#REF!</definedName>
    <definedName name="_Toc510626269" localSheetId="31">'PŘÍLOHA XI'!#REF!</definedName>
    <definedName name="_Toc510626269" localSheetId="36">'PŘÍLOHA XIII'!#REF!</definedName>
    <definedName name="_Toc510626269" localSheetId="58">'PŘÍLOHA XIX'!#REF!</definedName>
    <definedName name="_Toc510626269" localSheetId="40">'PŘÍLOHA XV'!#REF!</definedName>
    <definedName name="_Toc510626269" localSheetId="55">'PŘÍLOHA XVII'!#REF!</definedName>
    <definedName name="_Toc510626269" localSheetId="62">'PŘÍLOHA XXI'!#REF!</definedName>
    <definedName name="_Toc510626269" localSheetId="71">'PŘÍLOHA XXIII'!#REF!</definedName>
    <definedName name="_Toc510626269" localSheetId="90">'PŘÍLOHA XXIX'!#REF!</definedName>
    <definedName name="_Toc510626269" localSheetId="73">'PŘÍLOHA XXV'!#REF!</definedName>
    <definedName name="_Toc510626269" localSheetId="83">'PŘÍLOHA XXVII'!#REF!</definedName>
    <definedName name="_Toc510626269" localSheetId="98">'PŘÍLOHA XXXI'!#REF!</definedName>
    <definedName name="_Toc510626269" localSheetId="101">'PŘÍLOHA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6">'EU CC1'!$7:$7</definedName>
    <definedName name="_xlnm.Print_Area" localSheetId="57">'EU CR3'!$B$1:$K$21</definedName>
    <definedName name="_xlnm.Print_Area" localSheetId="65">'EU CR6-A'!$A$2:$J$24</definedName>
    <definedName name="_xlnm.Print_Area" localSheetId="66">'EU CR7'!$B$2:$H$27</definedName>
    <definedName name="_xlnm.Print_Area" localSheetId="69">'EU CR9'!$B$4:$J$51</definedName>
    <definedName name="_xlnm.Print_Area" localSheetId="70">'EU CR9.1'!$B$2:$I$30</definedName>
    <definedName name="_xlnm.Print_Area" localSheetId="35">'EU LRA'!$B$2:$D$9</definedName>
    <definedName name="_xlnm.Print_Area" localSheetId="6">'EU CC1'!$B$7:$E$127</definedName>
    <definedName name="_xlnm.Print_Area" localSheetId="21">'EU LI1 '!$B$3:$J$31</definedName>
    <definedName name="_xlnm.Print_Area" localSheetId="32">'EU LR1 – LRSum'!$B$2:$D$21</definedName>
    <definedName name="_xlnm.Print_Area" localSheetId="33">'EU LR2 – LRCom'!$B$2:$E$72</definedName>
    <definedName name="_xlnm.Print_Area" localSheetId="34">'EU LR3 – LRSpl'!$B$2:$D$17</definedName>
    <definedName name="_xlnm.Print_Area" localSheetId="89">'EU SEC5'!$A$1:$E$19</definedName>
    <definedName name="_xlnm.Print_Area" localSheetId="1">OBSAH!$B$1:$P$128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37" l="1"/>
  <c r="G37" i="37"/>
  <c r="F37" i="37"/>
  <c r="E37" i="37"/>
  <c r="D37" i="37"/>
  <c r="H36" i="37"/>
  <c r="G36" i="37"/>
  <c r="F36" i="37"/>
  <c r="E36" i="37"/>
  <c r="D36" i="37"/>
  <c r="H24" i="37"/>
  <c r="G24" i="37"/>
  <c r="F24" i="37"/>
  <c r="E24" i="37"/>
  <c r="D24" i="37"/>
  <c r="D120" i="20"/>
  <c r="D91" i="20"/>
  <c r="D89" i="20"/>
  <c r="D88" i="20"/>
  <c r="D86" i="20"/>
  <c r="D84" i="20"/>
  <c r="D83" i="20"/>
  <c r="D82" i="20"/>
  <c r="D80" i="20"/>
  <c r="D79" i="20"/>
  <c r="D78" i="20"/>
  <c r="D77" i="20"/>
  <c r="D74" i="20"/>
  <c r="D73" i="20"/>
  <c r="D70" i="20"/>
  <c r="D68" i="20"/>
  <c r="D67" i="20"/>
  <c r="D65" i="20"/>
  <c r="D64" i="20"/>
  <c r="D63" i="20"/>
  <c r="D62" i="20"/>
  <c r="D60" i="20"/>
  <c r="D59" i="20"/>
  <c r="D58" i="20"/>
  <c r="D55" i="20"/>
  <c r="D52" i="20"/>
  <c r="D48" i="20"/>
  <c r="D47" i="20"/>
  <c r="D45" i="20"/>
  <c r="D43" i="20"/>
  <c r="D41" i="20"/>
  <c r="D40" i="20"/>
  <c r="D39" i="20"/>
  <c r="D38" i="20"/>
  <c r="D37" i="20"/>
  <c r="D36" i="20"/>
  <c r="D35" i="20"/>
  <c r="D33" i="20"/>
  <c r="D32" i="20"/>
  <c r="D31" i="20"/>
  <c r="D29" i="20"/>
  <c r="D26" i="20"/>
  <c r="D24" i="20"/>
  <c r="D16" i="20"/>
  <c r="D9" i="20"/>
  <c r="D44" i="12"/>
  <c r="D43" i="12"/>
  <c r="D42" i="12"/>
  <c r="D41" i="12"/>
  <c r="D40" i="12"/>
  <c r="D39" i="12"/>
  <c r="D37" i="12"/>
  <c r="D36" i="12"/>
  <c r="D35" i="12"/>
  <c r="D34" i="12"/>
  <c r="D33" i="12"/>
  <c r="D31" i="12"/>
  <c r="D30" i="12"/>
  <c r="D29" i="12"/>
  <c r="D32" i="12" s="1"/>
  <c r="D26" i="12"/>
  <c r="D25" i="12"/>
  <c r="D24" i="12"/>
  <c r="D23" i="12"/>
  <c r="D22" i="12"/>
  <c r="D21" i="12"/>
  <c r="D20" i="12"/>
  <c r="D19" i="12"/>
  <c r="D18" i="12"/>
  <c r="D17" i="12"/>
  <c r="D16" i="12"/>
  <c r="D15" i="12"/>
  <c r="D14" i="12"/>
  <c r="D13" i="12"/>
  <c r="D12" i="12"/>
  <c r="D11" i="12"/>
  <c r="D10" i="12"/>
  <c r="D127" i="20" l="1"/>
  <c r="D126" i="20"/>
  <c r="D125" i="20"/>
  <c r="D124" i="20"/>
  <c r="D123" i="20"/>
  <c r="D122" i="20"/>
  <c r="D76" i="20"/>
  <c r="D75" i="20"/>
  <c r="D57" i="20"/>
  <c r="D56" i="20"/>
  <c r="D103" i="20"/>
  <c r="D98" i="20"/>
  <c r="D97" i="20"/>
  <c r="D96" i="20"/>
  <c r="D95" i="20"/>
  <c r="D92" i="20"/>
  <c r="D71" i="20"/>
  <c r="D50" i="20"/>
  <c r="D44" i="20"/>
  <c r="D30" i="20"/>
  <c r="D28" i="20"/>
  <c r="D27" i="20"/>
  <c r="D25" i="20"/>
  <c r="D22" i="20"/>
  <c r="D21" i="20"/>
  <c r="D19" i="20"/>
  <c r="D18" i="20"/>
  <c r="D17" i="20"/>
  <c r="D15" i="20"/>
  <c r="D14" i="20"/>
  <c r="D13" i="20"/>
  <c r="D11" i="20"/>
  <c r="D10" i="20"/>
  <c r="D118" i="20"/>
  <c r="D117" i="20"/>
  <c r="D115" i="20"/>
  <c r="D113" i="20"/>
  <c r="D110" i="20"/>
  <c r="D54" i="20"/>
  <c r="D53" i="20"/>
  <c r="D104" i="20"/>
  <c r="D102" i="20"/>
  <c r="D101" i="20"/>
  <c r="D100" i="20"/>
  <c r="D99" i="20"/>
  <c r="D93" i="20"/>
  <c r="K44" i="12" l="1"/>
  <c r="L44" i="12" s="1"/>
  <c r="K27" i="12" l="1"/>
  <c r="D69" i="20" l="1"/>
  <c r="D90" i="20"/>
  <c r="L27" i="12"/>
  <c r="G27" i="116" l="1"/>
  <c r="G34" i="116"/>
  <c r="G32" i="116"/>
  <c r="G31" i="116"/>
  <c r="G24" i="116"/>
  <c r="G21" i="116"/>
  <c r="G18" i="116"/>
  <c r="G14" i="116"/>
  <c r="G11" i="116"/>
  <c r="G8" i="116"/>
  <c r="U45" i="60" l="1"/>
  <c r="J18" i="64" l="1"/>
  <c r="I18" i="64"/>
  <c r="E18" i="64"/>
  <c r="D18" i="64"/>
  <c r="C18" i="64"/>
  <c r="E17" i="64"/>
  <c r="D17" i="64"/>
  <c r="C17" i="64"/>
  <c r="E16" i="64"/>
  <c r="D16" i="64"/>
  <c r="C16" i="64"/>
  <c r="J15" i="64"/>
  <c r="I15" i="64"/>
  <c r="E15" i="64"/>
  <c r="D15" i="64"/>
  <c r="C15" i="64"/>
  <c r="J14" i="64"/>
  <c r="I14" i="64"/>
  <c r="E14" i="64"/>
  <c r="D14" i="64"/>
  <c r="C14" i="64"/>
  <c r="J16" i="90"/>
  <c r="I16" i="90"/>
  <c r="H16" i="90"/>
  <c r="G16" i="90"/>
  <c r="J15" i="90"/>
  <c r="I15" i="90"/>
  <c r="H15" i="90"/>
  <c r="G15" i="90"/>
  <c r="J14" i="90"/>
  <c r="I14" i="90"/>
  <c r="H14" i="90"/>
  <c r="G14" i="90"/>
  <c r="J13" i="90"/>
  <c r="I13" i="90"/>
  <c r="H13" i="90"/>
  <c r="G13" i="90"/>
  <c r="J12" i="90"/>
  <c r="I12" i="90"/>
  <c r="H12" i="90"/>
  <c r="G12" i="90"/>
  <c r="J11" i="90"/>
  <c r="I11" i="90"/>
  <c r="H11" i="90"/>
  <c r="G11" i="90"/>
  <c r="J10" i="90"/>
  <c r="I10" i="90"/>
  <c r="H10" i="90"/>
  <c r="G10" i="90"/>
  <c r="J9" i="90"/>
  <c r="I9" i="90"/>
  <c r="H9" i="90"/>
  <c r="G9" i="90"/>
  <c r="J8" i="90"/>
  <c r="I8" i="90"/>
  <c r="H8" i="90"/>
  <c r="G8" i="90"/>
  <c r="J7" i="90"/>
  <c r="I7" i="90"/>
  <c r="H7" i="90"/>
  <c r="G7" i="90"/>
  <c r="J6" i="90"/>
  <c r="I6" i="90"/>
  <c r="H6" i="90"/>
  <c r="G6" i="90"/>
  <c r="F9" i="90"/>
  <c r="E12" i="90"/>
  <c r="E11" i="90"/>
  <c r="E10" i="90"/>
  <c r="E9" i="90"/>
  <c r="D8" i="90"/>
  <c r="C8" i="90"/>
  <c r="D7" i="90"/>
  <c r="C7" i="90"/>
  <c r="D6" i="90"/>
  <c r="C6" i="90"/>
  <c r="F34" i="116" l="1"/>
  <c r="F32" i="116"/>
  <c r="F31" i="116"/>
  <c r="F27" i="116"/>
  <c r="F24" i="116"/>
  <c r="F21" i="116"/>
  <c r="F18" i="116"/>
  <c r="F14" i="116"/>
  <c r="F11" i="116"/>
  <c r="F8" i="116"/>
  <c r="E34" i="116"/>
  <c r="E32" i="116"/>
  <c r="E31" i="116"/>
  <c r="E27" i="116"/>
  <c r="E24" i="116"/>
  <c r="E21" i="116"/>
  <c r="E18" i="116"/>
  <c r="E14" i="116"/>
  <c r="E11" i="116"/>
  <c r="E8" i="116"/>
  <c r="D34" i="116"/>
  <c r="D32" i="116"/>
  <c r="D31" i="116"/>
  <c r="D27" i="116"/>
  <c r="D24" i="116"/>
  <c r="D21" i="116"/>
  <c r="D18" i="116"/>
  <c r="D14" i="116"/>
  <c r="D11" i="116"/>
  <c r="D8" i="116"/>
  <c r="C34" i="116"/>
  <c r="C32" i="116"/>
  <c r="C31" i="116"/>
  <c r="D5" i="75"/>
  <c r="C5" i="75"/>
  <c r="D21" i="74"/>
  <c r="C21" i="74"/>
  <c r="F20" i="74"/>
  <c r="E20" i="74"/>
  <c r="F19" i="74"/>
  <c r="E19" i="74"/>
  <c r="D19" i="74"/>
  <c r="C19" i="74"/>
  <c r="F18" i="74"/>
  <c r="E18" i="74"/>
  <c r="D18" i="74"/>
  <c r="C18" i="74"/>
  <c r="F17" i="74"/>
  <c r="E17" i="74"/>
  <c r="D17" i="74"/>
  <c r="C17" i="74"/>
  <c r="F16" i="74"/>
  <c r="E16" i="74"/>
  <c r="D16" i="74"/>
  <c r="C16" i="74"/>
  <c r="F15" i="74"/>
  <c r="E15" i="74"/>
  <c r="D15" i="74"/>
  <c r="C15" i="74"/>
  <c r="F14" i="74"/>
  <c r="E14" i="74"/>
  <c r="D14" i="74"/>
  <c r="C14" i="74"/>
  <c r="F13" i="74"/>
  <c r="E13" i="74"/>
  <c r="D13" i="74"/>
  <c r="C13" i="74"/>
  <c r="F12" i="74"/>
  <c r="E12" i="74"/>
  <c r="D12" i="74"/>
  <c r="C12" i="74"/>
  <c r="F11" i="74"/>
  <c r="E11" i="74"/>
  <c r="D11" i="74"/>
  <c r="C11" i="74"/>
  <c r="F10" i="74"/>
  <c r="E10" i="74"/>
  <c r="D10" i="74"/>
  <c r="C10" i="74"/>
  <c r="F9" i="74"/>
  <c r="E9" i="74"/>
  <c r="D9" i="74"/>
  <c r="C9" i="74"/>
  <c r="F8" i="74"/>
  <c r="E8" i="74"/>
  <c r="D8" i="74"/>
  <c r="C8" i="74"/>
  <c r="H15" i="73"/>
  <c r="G15" i="73"/>
  <c r="D15" i="73"/>
  <c r="C15" i="73"/>
  <c r="J14" i="73"/>
  <c r="I14" i="73"/>
  <c r="H14" i="73"/>
  <c r="G14" i="73"/>
  <c r="F14" i="73"/>
  <c r="E14" i="73"/>
  <c r="D14" i="73"/>
  <c r="C14" i="73"/>
  <c r="J13" i="73"/>
  <c r="I13" i="73"/>
  <c r="H13" i="73"/>
  <c r="G13" i="73"/>
  <c r="F13" i="73"/>
  <c r="E13" i="73"/>
  <c r="D13" i="73"/>
  <c r="C13" i="73"/>
  <c r="J12" i="73"/>
  <c r="I12" i="73"/>
  <c r="H12" i="73"/>
  <c r="G12" i="73"/>
  <c r="F12" i="73"/>
  <c r="E12" i="73"/>
  <c r="D12" i="73"/>
  <c r="C12" i="73"/>
  <c r="J11" i="73"/>
  <c r="I11" i="73"/>
  <c r="H11" i="73"/>
  <c r="G11" i="73"/>
  <c r="F11" i="73"/>
  <c r="E11" i="73"/>
  <c r="D11" i="73"/>
  <c r="C11" i="73"/>
  <c r="J10" i="73"/>
  <c r="I10" i="73"/>
  <c r="H10" i="73"/>
  <c r="G10" i="73"/>
  <c r="F10" i="73"/>
  <c r="E10" i="73"/>
  <c r="D10" i="73"/>
  <c r="C10" i="73"/>
  <c r="J9" i="73"/>
  <c r="I9" i="73"/>
  <c r="H9" i="73"/>
  <c r="G9" i="73"/>
  <c r="F9" i="73"/>
  <c r="E9" i="73"/>
  <c r="D9" i="73"/>
  <c r="C9" i="73"/>
  <c r="J8" i="73"/>
  <c r="I8" i="73"/>
  <c r="H8" i="73"/>
  <c r="G8" i="73"/>
  <c r="F8" i="73"/>
  <c r="E8" i="73"/>
  <c r="D8" i="73"/>
  <c r="C8" i="73"/>
  <c r="H7" i="73"/>
  <c r="G7" i="73"/>
  <c r="D7" i="73"/>
  <c r="C7" i="73"/>
  <c r="H23" i="80"/>
  <c r="H22" i="80"/>
  <c r="H21" i="80"/>
  <c r="H15" i="80"/>
  <c r="H12" i="80"/>
  <c r="H11" i="80"/>
  <c r="H8" i="80"/>
  <c r="G23" i="80"/>
  <c r="G22" i="80"/>
  <c r="G21" i="80"/>
  <c r="G15" i="80"/>
  <c r="G12" i="80"/>
  <c r="G11" i="80"/>
  <c r="G8" i="80"/>
  <c r="F23" i="80"/>
  <c r="F22" i="80"/>
  <c r="F21" i="80"/>
  <c r="F15" i="80"/>
  <c r="F12" i="80"/>
  <c r="F11" i="80"/>
  <c r="F8" i="80"/>
  <c r="E23" i="80"/>
  <c r="E22" i="80"/>
  <c r="E21" i="80"/>
  <c r="E15" i="80"/>
  <c r="E12" i="80"/>
  <c r="E11" i="80"/>
  <c r="E8" i="80"/>
  <c r="D23" i="80"/>
  <c r="D22" i="80"/>
  <c r="D21" i="80"/>
  <c r="D15" i="80"/>
  <c r="D12" i="80"/>
  <c r="D11" i="80"/>
  <c r="D49" i="20" l="1"/>
  <c r="D11" i="13"/>
  <c r="D8" i="80" l="1"/>
  <c r="L17" i="18"/>
  <c r="K17" i="18"/>
  <c r="J17" i="18"/>
  <c r="G17" i="18"/>
  <c r="F17" i="18"/>
  <c r="E17" i="18"/>
  <c r="D17" i="18"/>
  <c r="C17" i="18"/>
  <c r="L14" i="18"/>
  <c r="K14" i="18"/>
  <c r="J14" i="18"/>
  <c r="G14" i="18"/>
  <c r="F14" i="18"/>
  <c r="E14" i="18"/>
  <c r="D14" i="18"/>
  <c r="C14" i="18"/>
  <c r="L12" i="18"/>
  <c r="K12" i="18"/>
  <c r="J12" i="18"/>
  <c r="G12" i="18"/>
  <c r="F12" i="18"/>
  <c r="E12" i="18"/>
  <c r="D12" i="18"/>
  <c r="C12" i="18"/>
  <c r="L11" i="18"/>
  <c r="K11" i="18"/>
  <c r="J11" i="18"/>
  <c r="G11" i="18"/>
  <c r="F11" i="18"/>
  <c r="E11" i="18"/>
  <c r="D11" i="18"/>
  <c r="C11" i="18"/>
  <c r="L19" i="18"/>
  <c r="K19" i="18"/>
  <c r="J19" i="18"/>
  <c r="L13" i="18"/>
  <c r="K13" i="18"/>
  <c r="J13" i="18"/>
  <c r="I13" i="18"/>
  <c r="H13" i="18"/>
  <c r="G13" i="18"/>
  <c r="F13" i="18"/>
  <c r="E13" i="18"/>
  <c r="D13" i="18"/>
  <c r="C13" i="18"/>
  <c r="L10" i="18"/>
  <c r="K10" i="18"/>
  <c r="J10" i="18"/>
  <c r="I10" i="18"/>
  <c r="H10" i="18"/>
  <c r="G10" i="18"/>
  <c r="F10" i="18"/>
  <c r="E10" i="18"/>
  <c r="D10" i="18"/>
  <c r="C10" i="18"/>
  <c r="L8" i="18"/>
  <c r="K8" i="18"/>
  <c r="J8" i="18"/>
  <c r="I8" i="18"/>
  <c r="H8" i="18"/>
  <c r="G8" i="18"/>
  <c r="F8" i="18"/>
  <c r="E8" i="18"/>
  <c r="D8" i="18"/>
  <c r="C8" i="18"/>
  <c r="C27" i="116"/>
  <c r="C24" i="116"/>
  <c r="C21" i="116"/>
  <c r="C14" i="116"/>
  <c r="C11" i="116"/>
  <c r="C8" i="116"/>
  <c r="C18" i="116"/>
  <c r="E44" i="12" l="1"/>
  <c r="D9" i="13" s="1"/>
  <c r="E43" i="12"/>
  <c r="E40" i="12"/>
  <c r="E39" i="12"/>
  <c r="E35" i="12"/>
  <c r="E34" i="12"/>
  <c r="E31" i="12"/>
  <c r="E30" i="12"/>
  <c r="E25" i="12"/>
  <c r="E21" i="12"/>
  <c r="E17" i="12"/>
  <c r="E13" i="12"/>
  <c r="E25" i="80"/>
  <c r="D25" i="80"/>
  <c r="E42" i="12"/>
  <c r="E41" i="12"/>
  <c r="E37" i="12"/>
  <c r="E36" i="12"/>
  <c r="E33" i="12"/>
  <c r="E29" i="12"/>
  <c r="E26" i="12"/>
  <c r="D8" i="13" s="1"/>
  <c r="E24" i="12"/>
  <c r="E23" i="12"/>
  <c r="E22" i="12"/>
  <c r="E20" i="12"/>
  <c r="E19" i="12"/>
  <c r="E18" i="12"/>
  <c r="E16" i="12"/>
  <c r="E15" i="12"/>
  <c r="E14" i="12"/>
  <c r="E12" i="12"/>
  <c r="E11" i="12"/>
  <c r="E10" i="12"/>
  <c r="E38" i="12" l="1"/>
  <c r="E32" i="12"/>
  <c r="D10" i="13"/>
  <c r="G20" i="28"/>
</calcChain>
</file>

<file path=xl/sharedStrings.xml><?xml version="1.0" encoding="utf-8"?>
<sst xmlns="http://schemas.openxmlformats.org/spreadsheetml/2006/main" count="4830" uniqueCount="2208">
  <si>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</si>
  <si>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</si>
  <si>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</si>
  <si>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</si>
  <si>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</si>
  <si>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</si>
  <si>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</si>
  <si>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</si>
  <si>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</si>
  <si>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</si>
  <si>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</si>
  <si>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</si>
  <si>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</si>
  <si>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</si>
  <si>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</si>
  <si>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</si>
  <si>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</si>
  <si>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</si>
  <si>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</si>
  <si>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</si>
  <si>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</si>
  <si>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</si>
  <si>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</si>
  <si>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</si>
  <si>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</si>
  <si>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</si>
  <si>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</si>
  <si>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</si>
  <si>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</si>
  <si>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</si>
  <si>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</si>
  <si>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</si>
  <si>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</si>
  <si>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</si>
  <si>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</si>
  <si>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</si>
  <si>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</si>
  <si>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</si>
  <si>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</si>
  <si>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</si>
  <si>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</si>
  <si>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</si>
  <si>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</si>
  <si>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</si>
  <si>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</si>
  <si>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</si>
  <si>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</si>
  <si>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</si>
  <si>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</si>
  <si>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</si>
  <si>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</si>
  <si>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</si>
  <si>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</si>
  <si>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</si>
  <si>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</si>
  <si>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</si>
  <si>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</si>
  <si>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</si>
  <si>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</si>
  <si>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</si>
  <si>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</si>
  <si>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</si>
  <si>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</si>
  <si>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</si>
  <si>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</si>
  <si>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</si>
  <si>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</si>
  <si>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</si>
  <si>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</si>
  <si>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</si>
  <si>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</si>
  <si>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</si>
  <si>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</si>
  <si>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</si>
  <si>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</si>
  <si>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</si>
  <si>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</si>
  <si>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</si>
  <si>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</si>
  <si>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</si>
  <si>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</si>
  <si>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</si>
  <si>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</si>
  <si>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</si>
  <si>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</si>
  <si>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</si>
  <si>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</si>
  <si>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</si>
  <si>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</si>
  <si>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</si>
  <si>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</si>
  <si>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</si>
  <si>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</si>
  <si>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</si>
  <si>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</si>
  <si>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</si>
  <si>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</si>
  <si>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</si>
  <si>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</si>
  <si>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</si>
  <si>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</si>
  <si>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</si>
  <si>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</si>
  <si>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</si>
  <si>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</si>
  <si>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</si>
  <si>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</si>
  <si>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</si>
  <si>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</si>
  <si>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</si>
  <si>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</si>
  <si>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</si>
  <si>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</si>
  <si>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</si>
  <si>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</si>
  <si>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</si>
  <si>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</si>
  <si>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</si>
  <si>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</si>
  <si>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</si>
  <si>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</si>
  <si>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</si>
  <si>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</si>
  <si>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</si>
  <si>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</si>
  <si>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</si>
  <si>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</si>
  <si>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</si>
  <si>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</si>
  <si>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</si>
  <si>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</si>
  <si>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</si>
  <si>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</si>
  <si>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</si>
  <si>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</si>
  <si>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</si>
  <si>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</si>
  <si>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</si>
  <si>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</si>
  <si>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</si>
  <si>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</si>
  <si>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</si>
  <si>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</si>
  <si>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</si>
  <si>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</si>
  <si>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</si>
  <si>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</si>
  <si>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</si>
  <si>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</si>
  <si>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</si>
  <si>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</si>
  <si>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</si>
  <si>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</si>
  <si>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</si>
  <si>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</si>
  <si>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</si>
  <si>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</si>
  <si>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</si>
  <si>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</si>
  <si>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</si>
  <si>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</si>
  <si>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</si>
  <si>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</si>
  <si>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</si>
  <si>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</si>
  <si>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</si>
  <si>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</si>
  <si>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</si>
  <si>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</si>
  <si>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</si>
  <si>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</si>
  <si>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</si>
  <si>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</si>
  <si>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</si>
  <si>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</si>
  <si>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</si>
  <si>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xxx</t>
  </si>
  <si>
    <t xml:space="preserve">Aktiva celkem </t>
  </si>
  <si>
    <t>Rozdělení podle kategorií závazků v rozvaze ve zveřejněné účetní závěrce</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</si>
  <si>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</si>
  <si>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</si>
  <si>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</si>
  <si>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</si>
  <si>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</si>
  <si>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</si>
  <si>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</si>
  <si>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</si>
  <si>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</si>
  <si>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</si>
  <si>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</si>
  <si>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</si>
  <si>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</si>
  <si>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</si>
  <si>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</si>
  <si>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</si>
  <si>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</si>
  <si>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</si>
  <si>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</si>
  <si>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</si>
  <si>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</si>
  <si>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</si>
  <si>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</si>
  <si>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</si>
  <si>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</si>
  <si>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</si>
  <si>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</si>
  <si>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</si>
  <si>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</si>
  <si>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</si>
  <si>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</si>
  <si>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</si>
  <si>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</si>
  <si>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</si>
  <si>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</si>
  <si>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</si>
  <si>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</si>
  <si>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</si>
  <si>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</si>
  <si>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</si>
  <si>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</si>
  <si>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</si>
  <si>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</si>
  <si>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</si>
  <si>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</si>
  <si>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</si>
  <si>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</si>
  <si>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</si>
  <si>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</si>
  <si>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</si>
  <si>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</si>
  <si>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</si>
  <si>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</si>
  <si>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</si>
  <si>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</si>
  <si>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</si>
  <si>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</si>
  <si>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</si>
  <si>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</si>
  <si>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</si>
  <si>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</si>
  <si>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</si>
  <si>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</si>
  <si>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</si>
  <si>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</si>
  <si>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</si>
  <si>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</si>
  <si>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</si>
  <si>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</si>
  <si>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</si>
  <si>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</si>
  <si>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</si>
  <si>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</si>
  <si>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</si>
  <si>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</si>
  <si>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</si>
  <si>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</si>
  <si>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</si>
  <si>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</si>
  <si>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</si>
  <si>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</si>
  <si>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</si>
  <si>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</si>
  <si>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</si>
  <si>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</si>
  <si>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</si>
  <si>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</si>
  <si>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</si>
  <si>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</si>
  <si>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</si>
  <si>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</si>
  <si>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</si>
  <si>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</si>
  <si>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</si>
  <si>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</si>
  <si>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</si>
  <si>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</si>
  <si>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</si>
  <si>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</si>
  <si>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</si>
  <si>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</si>
  <si>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</si>
  <si>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</si>
  <si>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</si>
  <si>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</si>
  <si>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</si>
  <si>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</si>
  <si>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</si>
  <si>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</si>
  <si>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</si>
  <si>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</si>
  <si>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</si>
  <si>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</si>
  <si>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</si>
  <si>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</si>
  <si>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</si>
  <si>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</si>
  <si>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</si>
  <si>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</si>
  <si>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</si>
  <si>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</si>
  <si>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</si>
  <si>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</si>
  <si>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</si>
  <si>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</si>
  <si>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</si>
  <si>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</si>
  <si>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</si>
  <si>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</si>
  <si>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</si>
  <si>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</si>
  <si>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</si>
  <si>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</si>
  <si>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</si>
  <si>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</si>
  <si>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</si>
  <si>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</si>
  <si>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</si>
  <si>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</si>
  <si>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</si>
  <si>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</si>
  <si>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</si>
  <si>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</si>
  <si>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</si>
  <si>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</si>
  <si>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</si>
  <si>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</si>
  <si>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</si>
  <si>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</si>
  <si>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</si>
  <si>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</si>
  <si>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</si>
  <si>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</si>
  <si>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</si>
  <si>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</si>
  <si>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</si>
  <si>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</si>
  <si>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</si>
  <si>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</si>
  <si>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</si>
  <si>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</si>
  <si>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</si>
  <si>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</si>
  <si>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</si>
  <si>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</si>
  <si>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</si>
  <si>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</si>
  <si>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</si>
  <si>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</si>
  <si>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</si>
  <si>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</si>
  <si>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</si>
  <si>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</si>
  <si>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</si>
  <si>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</si>
  <si>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</si>
  <si>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</si>
  <si>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</si>
  <si>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</si>
  <si>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</si>
  <si>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</si>
  <si>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</si>
  <si>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</si>
  <si>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</si>
  <si>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</si>
  <si>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</si>
  <si>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</si>
  <si>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</si>
  <si>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</si>
  <si>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</si>
  <si>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</si>
  <si>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</si>
  <si>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</si>
  <si>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</si>
  <si>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</si>
  <si>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</si>
  <si>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</si>
  <si>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</si>
  <si>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</si>
  <si>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</si>
  <si>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</si>
  <si>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</si>
  <si>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</si>
  <si>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</si>
  <si>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</si>
  <si>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</si>
  <si>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</si>
  <si>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</si>
  <si>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</si>
  <si>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</si>
  <si>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</si>
  <si>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</si>
  <si>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</si>
  <si>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</si>
  <si>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</si>
  <si>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</si>
  <si>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</si>
  <si>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</si>
  <si>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</si>
  <si>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</si>
  <si>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</si>
  <si>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</si>
  <si>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</si>
  <si>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</si>
  <si>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</si>
  <si>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</si>
  <si>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</si>
  <si>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</si>
  <si>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</si>
  <si>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</si>
  <si>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</si>
  <si>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</si>
  <si>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</si>
  <si>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</si>
  <si>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</si>
  <si>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</si>
  <si>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</si>
  <si>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</si>
  <si>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</si>
  <si>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</si>
  <si>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</si>
  <si>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</si>
  <si>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</si>
  <si>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</si>
  <si>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</si>
  <si>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</si>
  <si>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</si>
  <si>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</si>
  <si>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</si>
  <si>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</si>
  <si>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</si>
  <si>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</si>
  <si>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</si>
  <si>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</si>
  <si>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</si>
  <si>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</si>
  <si>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</si>
  <si>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</si>
  <si>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</si>
  <si>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</si>
  <si>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</si>
  <si>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</si>
  <si>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</si>
  <si>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</si>
  <si>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</si>
  <si>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</si>
  <si>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</si>
  <si>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</si>
  <si>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</si>
  <si>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</si>
  <si>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</si>
  <si>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</si>
  <si>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</si>
  <si>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</si>
  <si>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</si>
  <si>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</si>
  <si>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</si>
  <si>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</si>
  <si>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</si>
  <si>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</si>
  <si>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</si>
  <si>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</si>
  <si>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</si>
  <si>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</si>
  <si>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</si>
  <si>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</si>
  <si>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</si>
  <si>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</si>
  <si>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</si>
  <si>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</si>
  <si>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</si>
  <si>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</si>
  <si>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</si>
  <si>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</si>
  <si>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</si>
  <si>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</si>
  <si>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</si>
  <si>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</si>
  <si>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</si>
  <si>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</si>
  <si>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</si>
  <si>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</si>
  <si>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</si>
  <si>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</si>
  <si>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</si>
  <si>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</si>
  <si>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</si>
  <si>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</si>
  <si>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</si>
  <si>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</si>
  <si>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</si>
  <si>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</si>
  <si>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</si>
  <si>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</si>
  <si>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</si>
  <si>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</si>
  <si>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</si>
  <si>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</si>
  <si>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</si>
  <si>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</si>
  <si>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</si>
  <si>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</si>
  <si>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</si>
  <si>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</si>
  <si>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</si>
  <si>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</si>
  <si>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</si>
  <si>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</si>
  <si>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</si>
  <si>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</si>
  <si>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</si>
  <si>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</si>
  <si>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</si>
  <si>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</si>
  <si>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</si>
  <si>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</si>
  <si>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</si>
  <si>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</si>
  <si>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</si>
  <si>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</si>
  <si>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</si>
  <si>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</si>
  <si>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</si>
  <si>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</si>
  <si>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</si>
  <si>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</si>
  <si>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</si>
  <si>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</si>
  <si>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</si>
  <si>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</si>
  <si>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</si>
  <si>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</si>
  <si>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</si>
  <si>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</si>
  <si>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</si>
  <si>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</si>
  <si>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</si>
  <si>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</si>
  <si>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</si>
  <si>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</si>
  <si>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</si>
  <si>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</si>
  <si>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</si>
  <si>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</si>
  <si>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</si>
  <si>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</si>
  <si>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</si>
  <si>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</si>
  <si>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</si>
  <si>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</si>
  <si>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</si>
  <si>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</si>
  <si>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</si>
  <si>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</si>
  <si>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</si>
  <si>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</si>
  <si>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</si>
  <si>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</si>
  <si>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</si>
  <si>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</si>
  <si>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</si>
  <si>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</si>
  <si>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</si>
  <si>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</si>
  <si>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</si>
  <si>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</si>
  <si>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</si>
  <si>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</si>
  <si>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</si>
  <si>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</si>
  <si>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</si>
  <si>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</si>
  <si>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</si>
  <si>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</si>
  <si>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</si>
  <si>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</si>
  <si>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</si>
  <si>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</si>
  <si>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</si>
  <si>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</si>
  <si>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</si>
  <si>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</si>
  <si>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</si>
  <si>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</si>
  <si>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</si>
  <si>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</si>
  <si>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</si>
  <si>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</si>
  <si>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</si>
  <si>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</si>
  <si>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</si>
  <si>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</si>
  <si>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</si>
  <si>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</si>
  <si>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</si>
  <si>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</si>
  <si>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</si>
  <si>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</si>
  <si>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</si>
  <si>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</si>
  <si>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</si>
  <si>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</si>
  <si>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</si>
  <si>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</si>
  <si>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</si>
  <si>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</si>
  <si>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</si>
  <si>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</si>
  <si>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</si>
  <si>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</si>
  <si>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</si>
  <si>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</si>
  <si>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</si>
  <si>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</si>
  <si>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</si>
  <si>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</si>
  <si>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</si>
  <si>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</si>
  <si>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</si>
  <si>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</si>
  <si>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</si>
  <si>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</si>
  <si>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</si>
  <si>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</si>
  <si>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</si>
  <si>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</si>
  <si>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</si>
  <si>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</si>
  <si>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</si>
  <si>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</si>
  <si>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</si>
  <si>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</si>
  <si>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</si>
  <si>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</si>
  <si>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</si>
  <si>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</si>
  <si>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</si>
  <si>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</si>
  <si>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</si>
  <si>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</si>
  <si>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</si>
  <si>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</si>
  <si>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</si>
  <si>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</si>
  <si>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</si>
  <si>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</si>
  <si>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</si>
  <si>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</si>
  <si>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</si>
  <si>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</si>
  <si>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</si>
  <si>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</si>
  <si>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</si>
  <si>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</si>
  <si>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</si>
  <si>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</si>
  <si>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</si>
  <si>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</si>
  <si>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</si>
  <si>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</si>
  <si>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</si>
  <si>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</si>
  <si>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</si>
  <si>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</si>
  <si>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</si>
  <si>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</si>
  <si>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</si>
  <si>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</si>
  <si>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</si>
  <si>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</si>
  <si>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</si>
  <si>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</si>
  <si>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</si>
  <si>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</si>
  <si>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</si>
  <si>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</si>
  <si>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</si>
  <si>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</si>
  <si>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</si>
  <si>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</si>
  <si>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</si>
  <si>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</si>
  <si>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</si>
  <si>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</si>
  <si>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</si>
  <si>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</si>
  <si>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</si>
  <si>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</si>
  <si>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</si>
  <si>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</si>
  <si>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</si>
  <si>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</si>
  <si>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</si>
  <si>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</si>
  <si>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</si>
  <si>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</si>
  <si>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</si>
  <si>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</si>
  <si>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</si>
  <si>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</si>
  <si>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</si>
  <si>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</si>
  <si>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</si>
  <si>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</si>
  <si>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</si>
  <si>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</si>
  <si>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</si>
  <si>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</si>
  <si>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</si>
  <si>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</si>
  <si>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</si>
  <si>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</si>
  <si>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</si>
  <si>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</si>
  <si>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</si>
  <si>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</si>
  <si>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</si>
  <si>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</si>
  <si>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</si>
  <si>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</si>
  <si>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</si>
  <si>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</si>
  <si>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</si>
  <si>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</si>
  <si>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</si>
  <si>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</si>
  <si>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</si>
  <si>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</si>
  <si>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</si>
  <si>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</si>
  <si>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</si>
  <si>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</si>
  <si>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</si>
  <si>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</si>
  <si>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</si>
  <si>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</si>
  <si>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</si>
  <si>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</si>
  <si>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</si>
  <si>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</si>
  <si>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</si>
  <si>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</si>
  <si>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</si>
  <si>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</si>
  <si>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</si>
  <si>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</si>
  <si>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</si>
  <si>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</si>
  <si>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</si>
  <si>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</si>
  <si>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</si>
  <si>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</si>
  <si>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</si>
  <si>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</si>
  <si>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</si>
  <si>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</si>
  <si>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</si>
  <si>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</si>
  <si>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</si>
  <si>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</si>
  <si>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</si>
  <si>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</si>
  <si>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</si>
  <si>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</si>
  <si>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</si>
  <si>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</si>
  <si>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</si>
  <si>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</si>
  <si>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</si>
  <si>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</si>
  <si>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</si>
  <si>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</si>
  <si>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</si>
  <si>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</si>
  <si>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</si>
  <si>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</si>
  <si>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</si>
  <si>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</si>
  <si>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</si>
  <si>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</si>
  <si>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</si>
  <si>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</si>
  <si>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</si>
  <si>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</si>
  <si>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</si>
  <si>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</si>
  <si>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</si>
  <si>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</si>
  <si>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</si>
  <si>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</si>
  <si>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</si>
  <si>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</si>
  <si>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</si>
  <si>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</si>
  <si>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</si>
  <si>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</si>
  <si>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</si>
  <si>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</si>
  <si>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</si>
  <si>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</si>
  <si>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</si>
  <si>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</si>
  <si>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</si>
  <si>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</si>
  <si>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</si>
  <si>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</si>
  <si>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</si>
  <si>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</si>
  <si>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</si>
  <si>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</si>
  <si>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</si>
  <si>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</si>
  <si>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</si>
  <si>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</si>
  <si>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</si>
  <si>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</si>
  <si>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</si>
  <si>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</si>
  <si>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</si>
  <si>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</si>
  <si>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</si>
  <si>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</si>
  <si>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</si>
  <si>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</si>
  <si>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</si>
  <si>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</si>
  <si>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</si>
  <si>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</si>
  <si>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</si>
  <si>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</si>
  <si>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</si>
  <si>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</si>
  <si>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</si>
  <si>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</si>
  <si>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</si>
  <si>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</si>
  <si>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</si>
  <si>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</si>
  <si>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</si>
  <si>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</si>
  <si>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</si>
  <si>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</si>
  <si>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</si>
  <si>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</si>
  <si>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</si>
  <si>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</si>
  <si>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</si>
  <si>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</si>
  <si>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</si>
  <si>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</si>
  <si>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</si>
  <si>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</si>
  <si>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</si>
  <si>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</si>
  <si>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</si>
  <si>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</si>
  <si>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</si>
  <si>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</si>
  <si>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</si>
  <si>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</si>
  <si>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</si>
  <si>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</si>
  <si>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</si>
  <si>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</si>
  <si>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</si>
  <si>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</si>
  <si>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</si>
  <si>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</si>
  <si>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</si>
  <si>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</si>
  <si>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</si>
  <si>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</si>
  <si>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</si>
  <si>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</si>
  <si>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</si>
  <si>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</si>
  <si>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</si>
  <si>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</si>
  <si>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</si>
  <si>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</si>
  <si>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</si>
  <si>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</si>
  <si>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</si>
  <si>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</si>
  <si>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</si>
  <si>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</si>
  <si>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</si>
  <si>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</si>
  <si>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</si>
  <si>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</si>
  <si>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</si>
  <si>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</si>
  <si>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</si>
  <si>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</si>
  <si>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</si>
  <si>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</si>
  <si>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</si>
  <si>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</si>
  <si>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</si>
  <si>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</si>
  <si>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</si>
  <si>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</si>
  <si>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</si>
  <si>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</si>
  <si>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</si>
  <si>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</si>
  <si>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</si>
  <si>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</si>
  <si>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</si>
  <si>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</si>
  <si>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</si>
  <si>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</si>
  <si>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</si>
  <si>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</si>
  <si>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</si>
  <si>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</si>
  <si>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</si>
  <si>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</si>
  <si>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</si>
  <si>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</si>
  <si>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</si>
  <si>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</si>
  <si>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</si>
  <si>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</si>
  <si>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</si>
  <si>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</si>
  <si>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</si>
  <si>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</si>
  <si>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</si>
  <si>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</si>
  <si>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</si>
  <si>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</si>
  <si>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</si>
  <si>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</si>
  <si>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</si>
  <si>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</si>
  <si>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</si>
  <si>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</si>
  <si>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</si>
  <si>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</si>
  <si>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</si>
  <si>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</si>
  <si>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</si>
  <si>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</si>
  <si>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</si>
  <si>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</si>
  <si>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</si>
  <si>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</si>
  <si>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</si>
  <si>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</si>
  <si>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</si>
  <si>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</si>
  <si>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</si>
  <si>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</si>
  <si>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</si>
  <si>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</si>
  <si>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</si>
  <si>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</si>
  <si>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</si>
  <si>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</si>
  <si>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</si>
  <si>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</si>
  <si>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</si>
  <si>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</si>
  <si>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</si>
  <si>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</si>
  <si>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</si>
  <si>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</si>
  <si>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</si>
  <si>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</si>
  <si>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</si>
  <si>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</si>
  <si>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</si>
  <si>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</si>
  <si>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</si>
  <si>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</si>
  <si>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</si>
  <si>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</si>
  <si>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</si>
  <si>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</si>
  <si>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</si>
  <si>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</si>
  <si>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</si>
  <si>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</si>
  <si>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</si>
  <si>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</si>
  <si>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</si>
  <si>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</si>
  <si>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</si>
  <si>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</si>
  <si>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</si>
  <si>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</si>
  <si>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</si>
  <si>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</si>
  <si>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</si>
  <si>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</si>
  <si>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</si>
  <si>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</si>
  <si>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</si>
  <si>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</si>
  <si>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</si>
  <si>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</si>
  <si>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</si>
  <si>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</si>
  <si>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</si>
  <si>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</si>
  <si>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</si>
  <si>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</si>
  <si>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</si>
  <si>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</si>
  <si>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</si>
  <si>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</si>
  <si>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</si>
  <si>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</si>
  <si>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</si>
  <si>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</si>
  <si>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</si>
  <si>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</si>
  <si>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</si>
  <si>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</si>
  <si>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</si>
  <si>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</si>
  <si>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</si>
  <si>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</si>
  <si>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</si>
  <si>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</si>
  <si>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EU CR1</t>
  </si>
  <si>
    <t xml:space="preserve">442 (c) a (f) </t>
  </si>
  <si>
    <t>EU CR1-A</t>
  </si>
  <si>
    <t>442 (g)</t>
  </si>
  <si>
    <t>EU CR2</t>
  </si>
  <si>
    <t xml:space="preserve">442(f) </t>
  </si>
  <si>
    <t>EU CR2a</t>
  </si>
  <si>
    <t>EU CQ1</t>
  </si>
  <si>
    <t xml:space="preserve"> 442 (c) </t>
  </si>
  <si>
    <t>EU CQ2</t>
  </si>
  <si>
    <t>EU CQ3</t>
  </si>
  <si>
    <t xml:space="preserve"> 442 (d) </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</si>
  <si>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</si>
  <si>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</si>
  <si>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</si>
  <si>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</si>
  <si>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</si>
  <si>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</si>
  <si>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</si>
  <si>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</si>
  <si>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</si>
  <si>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</si>
  <si>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</si>
  <si>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</si>
  <si>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</si>
  <si>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</si>
  <si>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</si>
  <si>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</si>
  <si>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</si>
  <si>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</si>
  <si>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</si>
  <si>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</si>
  <si>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</si>
  <si>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</si>
  <si>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</si>
  <si>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</si>
  <si>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</si>
  <si>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</si>
  <si>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</si>
  <si>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</si>
  <si>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</si>
  <si>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</si>
  <si>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</si>
  <si>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</si>
  <si>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</si>
  <si>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</si>
  <si>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</si>
  <si>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</si>
  <si>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</si>
  <si>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</si>
  <si>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</si>
  <si>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</si>
  <si>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</si>
  <si>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</si>
  <si>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</si>
  <si>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</si>
  <si>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</si>
  <si>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</si>
  <si>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</si>
  <si>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</si>
  <si>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</si>
  <si>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</si>
  <si>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</si>
  <si>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</si>
  <si>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</si>
  <si>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</si>
  <si>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</si>
  <si>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</si>
  <si>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</si>
  <si>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</si>
  <si>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</si>
  <si>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</si>
  <si>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</si>
  <si>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</si>
  <si>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</si>
  <si>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</si>
  <si>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</si>
  <si>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</si>
  <si>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</si>
  <si>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</si>
  <si>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</si>
  <si>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</si>
  <si>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</si>
  <si>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</si>
  <si>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</si>
  <si>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</si>
  <si>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</si>
  <si>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</si>
  <si>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</si>
  <si>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</si>
  <si>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</si>
  <si>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</si>
  <si>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</si>
  <si>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</si>
  <si>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</si>
  <si>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</si>
  <si>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</si>
  <si>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</si>
  <si>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</si>
  <si>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</si>
  <si>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</si>
  <si>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</si>
  <si>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</si>
  <si>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</si>
  <si>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</si>
  <si>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</si>
  <si>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</si>
  <si>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</si>
  <si>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</si>
  <si>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</si>
  <si>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</si>
  <si>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</si>
  <si>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</si>
  <si>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</si>
  <si>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</si>
  <si>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</si>
  <si>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</si>
  <si>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</si>
  <si>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</si>
  <si>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</si>
  <si>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</si>
  <si>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</si>
  <si>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</si>
  <si>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</si>
  <si>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</si>
  <si>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</si>
  <si>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</si>
  <si>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</si>
  <si>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</si>
  <si>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</si>
  <si>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</si>
  <si>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</si>
  <si>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</si>
  <si>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</si>
  <si>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</si>
  <si>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</si>
  <si>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</si>
  <si>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</si>
  <si>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</si>
  <si>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</si>
  <si>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</si>
  <si>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</si>
  <si>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</si>
  <si>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</si>
  <si>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</si>
  <si>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</si>
  <si>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</si>
  <si>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</si>
  <si>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</si>
  <si>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t>
  </si>
  <si>
    <t>Informace o tom, zda instituce využívá odchylky stanovené v čl. 94 odst. 3 CRD, v souladu s čl. 450 odst. 1 písm. k) CRR</t>
  </si>
  <si>
    <t>(j)</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</si>
  <si>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</si>
  <si>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</si>
  <si>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</si>
  <si>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</si>
  <si>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</si>
  <si>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</si>
  <si>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</si>
  <si>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</si>
  <si>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</si>
  <si>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</si>
  <si>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</si>
  <si>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</si>
  <si>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</si>
  <si>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</si>
  <si>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</si>
  <si>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</si>
  <si>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</si>
  <si>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</si>
  <si>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</si>
  <si>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</si>
  <si>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</si>
  <si>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</si>
  <si>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</si>
  <si>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</si>
  <si>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</si>
  <si>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</si>
  <si>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</si>
  <si>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</si>
  <si>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</si>
  <si>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</si>
  <si>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</si>
  <si>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</si>
  <si>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</si>
  <si>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</si>
  <si>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</si>
  <si>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</si>
  <si>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</si>
  <si>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</si>
  <si>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</si>
  <si>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</si>
  <si>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</si>
  <si>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</si>
  <si>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</si>
  <si>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</si>
  <si>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</si>
  <si>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</si>
  <si>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</si>
  <si>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</si>
  <si>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</si>
  <si>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</si>
  <si>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</si>
  <si>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</si>
  <si>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</si>
  <si>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</si>
  <si>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</si>
  <si>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</si>
  <si>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</si>
  <si>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</si>
  <si>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</si>
  <si>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</si>
  <si>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</si>
  <si>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</si>
  <si>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</si>
  <si>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</si>
  <si>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</si>
  <si>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</si>
  <si>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</si>
  <si>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</si>
  <si>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</si>
  <si>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</si>
  <si>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</si>
  <si>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</si>
  <si>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</si>
  <si>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</si>
  <si>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</si>
  <si>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</si>
  <si>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</si>
  <si>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</si>
  <si>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</si>
  <si>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</si>
  <si>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</si>
  <si>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</si>
  <si>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</si>
  <si>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</si>
  <si>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</si>
  <si>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</si>
  <si>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</si>
  <si>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</si>
  <si>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</si>
  <si>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</si>
  <si>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</si>
  <si>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</si>
  <si>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</si>
  <si>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</si>
  <si>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</si>
  <si>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</si>
  <si>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</si>
  <si>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</si>
  <si>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</si>
  <si>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</si>
  <si>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</si>
  <si>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</si>
  <si>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</si>
  <si>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</si>
  <si>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</si>
  <si>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</si>
  <si>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</si>
  <si>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</si>
  <si>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</si>
  <si>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</si>
  <si>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</si>
  <si>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</si>
  <si>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</si>
  <si>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</si>
  <si>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</si>
  <si>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</si>
  <si>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</si>
  <si>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</si>
  <si>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</si>
  <si>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</si>
  <si>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</si>
  <si>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</si>
  <si>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</si>
  <si>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</si>
  <si>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</si>
  <si>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</si>
  <si>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</si>
  <si>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</si>
  <si>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</si>
  <si>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</si>
  <si>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</si>
  <si>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</si>
  <si>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</si>
  <si>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</si>
  <si>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</si>
  <si>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</si>
  <si>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</si>
  <si>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</si>
  <si>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</si>
  <si>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</si>
  <si>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</si>
  <si>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</si>
  <si>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</si>
  <si>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</si>
  <si>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</si>
  <si>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</si>
  <si>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</si>
  <si>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</si>
  <si>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</si>
  <si>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</si>
  <si>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</si>
  <si>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</si>
  <si>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</si>
  <si>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</si>
  <si>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</si>
  <si>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</si>
  <si>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</si>
  <si>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</si>
  <si>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</si>
  <si>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</si>
  <si>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</si>
  <si>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</si>
  <si>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</si>
  <si>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</si>
  <si>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</si>
  <si>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</si>
  <si>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</si>
  <si>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</si>
  <si>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</si>
  <si>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</si>
  <si>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</si>
  <si>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</si>
  <si>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</si>
  <si>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</si>
  <si>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</si>
  <si>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</si>
  <si>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</si>
  <si>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</si>
  <si>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</si>
  <si>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</si>
  <si>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</si>
  <si>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</si>
  <si>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</si>
  <si>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</si>
  <si>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</si>
  <si>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</si>
  <si>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</si>
  <si>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</si>
  <si>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</si>
  <si>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</si>
  <si>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</si>
  <si>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</si>
  <si>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</si>
  <si>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</si>
  <si>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</si>
  <si>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</si>
  <si>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</si>
  <si>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</si>
  <si>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</si>
  <si>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</si>
  <si>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</si>
  <si>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</si>
  <si>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</si>
  <si>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</si>
  <si>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</si>
  <si>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</si>
  <si>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</si>
  <si>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</si>
  <si>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</si>
  <si>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</si>
  <si>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</si>
  <si>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</si>
  <si>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</si>
  <si>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</si>
  <si>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</si>
  <si>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</si>
  <si>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</si>
  <si>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</si>
  <si>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</si>
  <si>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</si>
  <si>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</si>
  <si>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</si>
  <si>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</si>
  <si>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</si>
  <si>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</si>
  <si>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</si>
  <si>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</si>
  <si>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</si>
  <si>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</si>
  <si>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</si>
  <si>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</si>
  <si>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</si>
  <si>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</si>
  <si>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</si>
  <si>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</si>
  <si>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</si>
  <si>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</si>
  <si>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</si>
  <si>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</si>
  <si>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</si>
  <si>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</si>
  <si>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</si>
  <si>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</si>
  <si>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</si>
  <si>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</si>
  <si>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</si>
  <si>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</si>
  <si>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</si>
  <si>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</si>
  <si>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</si>
  <si>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</si>
  <si>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</si>
  <si>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</si>
  <si>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</si>
  <si>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</si>
  <si>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</si>
  <si>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</si>
  <si>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</si>
  <si>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</si>
  <si>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</si>
  <si>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</si>
  <si>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</si>
  <si>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</si>
  <si>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</si>
  <si>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</si>
  <si>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</si>
  <si>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</si>
  <si>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</si>
  <si>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</si>
  <si>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</si>
  <si>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</si>
  <si>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</si>
  <si>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</si>
  <si>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</si>
  <si>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</si>
  <si>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</si>
  <si>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</si>
  <si>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</si>
  <si>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</si>
  <si>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</si>
  <si>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</si>
  <si>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</si>
  <si>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</si>
  <si>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</si>
  <si>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</si>
  <si>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</si>
  <si>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</si>
  <si>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</si>
  <si>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</si>
  <si>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</si>
  <si>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</si>
  <si>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</si>
  <si>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</si>
  <si>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</si>
  <si>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</si>
  <si>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</si>
  <si>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</si>
  <si>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</si>
  <si>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</si>
  <si>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</si>
  <si>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</si>
  <si>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</si>
  <si>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</si>
  <si>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</si>
  <si>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</si>
  <si>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</si>
  <si>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</si>
  <si>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</si>
  <si>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</si>
  <si>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</si>
  <si>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</si>
  <si>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</si>
  <si>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</si>
  <si>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</si>
  <si>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</si>
  <si>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</si>
  <si>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</si>
  <si>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</si>
  <si>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</si>
  <si>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</si>
  <si>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</si>
  <si>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</si>
  <si>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</si>
  <si>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</si>
  <si>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</si>
  <si>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</si>
  <si>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</si>
  <si>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</si>
  <si>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</si>
  <si>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</si>
  <si>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</si>
  <si>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</si>
  <si>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</si>
  <si>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</si>
  <si>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</si>
  <si>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</si>
  <si>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</si>
  <si>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</si>
  <si>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</si>
  <si>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</si>
  <si>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</si>
  <si>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</si>
  <si>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</si>
  <si>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</si>
  <si>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</si>
  <si>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</si>
  <si>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</si>
  <si>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</si>
  <si>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</si>
  <si>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</si>
  <si>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</si>
  <si>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</si>
  <si>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</si>
  <si>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</si>
  <si>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</si>
  <si>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</si>
  <si>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</si>
  <si>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</si>
  <si>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</si>
  <si>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</si>
  <si>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</si>
  <si>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</si>
  <si>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</si>
  <si>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</si>
  <si>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</si>
  <si>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</si>
  <si>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</si>
  <si>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</si>
  <si>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</si>
  <si>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</si>
  <si>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</si>
  <si>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</si>
  <si>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</si>
  <si>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</si>
  <si>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</si>
  <si>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</si>
  <si>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</si>
  <si>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</si>
  <si>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</si>
  <si>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</si>
  <si>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</si>
  <si>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</si>
  <si>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</si>
  <si>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</si>
  <si>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</si>
  <si>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</si>
  <si>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</si>
  <si>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</si>
  <si>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</si>
  <si>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</si>
  <si>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</si>
  <si>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</si>
  <si>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</si>
  <si>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</si>
  <si>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</si>
  <si>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</si>
  <si>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</si>
  <si>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</si>
  <si>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</si>
  <si>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</si>
  <si>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</si>
  <si>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</si>
  <si>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</si>
  <si>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</si>
  <si>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</si>
  <si>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</si>
  <si>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</si>
  <si>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</si>
  <si>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</si>
  <si>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</si>
  <si>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</si>
  <si>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</si>
  <si>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</si>
  <si>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</si>
  <si>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</si>
  <si>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</si>
  <si>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</si>
  <si>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</si>
  <si>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</si>
  <si>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</si>
  <si>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</si>
  <si>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</si>
  <si>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</si>
  <si>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</si>
  <si>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</si>
  <si>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</si>
  <si>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</si>
  <si>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</si>
  <si>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</si>
  <si>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</si>
  <si>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</si>
  <si>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</si>
  <si>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</si>
  <si>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</si>
  <si>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</si>
  <si>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</si>
  <si>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</si>
  <si>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</si>
  <si>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</si>
  <si>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</si>
  <si>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</si>
  <si>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</si>
  <si>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</si>
  <si>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</si>
  <si>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</si>
  <si>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</si>
  <si>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</si>
  <si>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</si>
  <si>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</si>
  <si>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</si>
  <si>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</si>
  <si>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</si>
  <si>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</si>
  <si>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</si>
  <si>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</si>
  <si>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</si>
  <si>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</si>
  <si>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</si>
  <si>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</si>
  <si>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</si>
  <si>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</si>
  <si>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</si>
  <si>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</si>
  <si>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</si>
  <si>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</si>
  <si>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</si>
  <si>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</si>
  <si>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</si>
  <si>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</si>
  <si>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</si>
  <si>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</si>
  <si>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</si>
  <si>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</si>
  <si>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</si>
  <si>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</si>
  <si>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</si>
  <si>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</si>
  <si>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</si>
  <si>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</si>
  <si>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</si>
  <si>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</si>
  <si>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</si>
  <si>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</si>
  <si>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</si>
  <si>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</si>
  <si>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</si>
  <si>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</si>
  <si>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</si>
  <si>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</si>
  <si>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</si>
  <si>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</si>
  <si>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</si>
  <si>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</si>
  <si>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</si>
  <si>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</si>
  <si>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</si>
  <si>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</si>
  <si>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</si>
  <si>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</si>
  <si>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</si>
  <si>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</si>
  <si>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</si>
  <si>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</si>
  <si>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</si>
  <si>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</si>
  <si>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</si>
  <si>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</si>
  <si>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</si>
  <si>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</si>
  <si>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</si>
  <si>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</si>
  <si>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</si>
  <si>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</si>
  <si>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</si>
  <si>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</si>
  <si>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</si>
  <si>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</si>
  <si>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</si>
  <si>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</si>
  <si>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</si>
  <si>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</si>
  <si>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</si>
  <si>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</si>
  <si>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</si>
  <si>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</si>
  <si>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</si>
  <si>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</si>
  <si>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</si>
  <si>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</si>
  <si>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</si>
  <si>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</si>
  <si>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</si>
  <si>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</si>
  <si>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</si>
  <si>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</si>
  <si>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</si>
  <si>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</si>
  <si>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</si>
  <si>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</si>
  <si>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</si>
  <si>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</si>
  <si>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</si>
  <si>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</si>
  <si>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</si>
  <si>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</si>
  <si>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</si>
  <si>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</si>
  <si>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</si>
  <si>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</si>
  <si>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</si>
  <si>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</si>
  <si>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</si>
  <si>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</si>
  <si>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</si>
  <si>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</si>
  <si>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</si>
  <si>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</si>
  <si>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</si>
  <si>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</si>
  <si>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</si>
  <si>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</si>
  <si>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</si>
  <si>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</si>
  <si>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</si>
  <si>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</si>
  <si>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</si>
  <si>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</si>
  <si>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</si>
  <si>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</si>
  <si>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</si>
  <si>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</si>
  <si>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</si>
  <si>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</si>
  <si>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</si>
  <si>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</si>
  <si>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</si>
  <si>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</si>
  <si>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</si>
  <si>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</si>
  <si>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</si>
  <si>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</si>
  <si>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</si>
  <si>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</si>
  <si>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</si>
  <si>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</si>
  <si>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</si>
  <si>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</si>
  <si>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</si>
  <si>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</si>
  <si>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</si>
  <si>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</si>
  <si>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</si>
  <si>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</si>
  <si>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</si>
  <si>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</si>
  <si>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</si>
  <si>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</si>
  <si>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</si>
  <si>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</si>
  <si>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</si>
  <si>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</si>
  <si>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</si>
  <si>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</si>
  <si>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</si>
  <si>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</si>
  <si>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</si>
  <si>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</si>
  <si>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</si>
  <si>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</si>
  <si>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</si>
  <si>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</si>
  <si>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</si>
  <si>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</si>
  <si>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</si>
  <si>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</si>
  <si>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</si>
  <si>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</si>
  <si>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</si>
  <si>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</si>
  <si>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</si>
  <si>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</si>
  <si>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</si>
  <si>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</si>
  <si>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</si>
  <si>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</si>
  <si>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</si>
  <si>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</si>
  <si>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</si>
  <si>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</si>
  <si>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</si>
  <si>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</si>
  <si>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</si>
  <si>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</si>
  <si>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</si>
  <si>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</si>
  <si>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</si>
  <si>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</si>
  <si>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</si>
  <si>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</si>
  <si>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</si>
  <si>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</si>
  <si>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</si>
  <si>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</si>
  <si>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</si>
  <si>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</si>
  <si>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</si>
  <si>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</si>
  <si>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</si>
  <si>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</si>
  <si>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</si>
  <si>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</si>
  <si>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</si>
  <si>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</si>
  <si>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</si>
  <si>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</si>
  <si>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</si>
  <si>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</si>
  <si>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</si>
  <si>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</si>
  <si>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</si>
  <si>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</si>
  <si>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</si>
  <si>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</si>
  <si>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</si>
  <si>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</si>
  <si>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</si>
  <si>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</si>
  <si>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</si>
  <si>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</si>
  <si>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</si>
  <si>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</si>
  <si>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</si>
  <si>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</si>
  <si>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</si>
  <si>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</si>
  <si>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</si>
  <si>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</si>
  <si>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</si>
  <si>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</si>
  <si>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</si>
  <si>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</si>
  <si>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</si>
  <si>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</si>
  <si>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</si>
  <si>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</si>
  <si>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</si>
  <si>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</si>
  <si>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</si>
  <si>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</si>
  <si>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</si>
  <si>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</si>
  <si>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</si>
  <si>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</si>
  <si>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</si>
  <si>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</si>
  <si>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</si>
  <si>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</si>
  <si>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</si>
  <si>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</si>
  <si>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</si>
  <si>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</si>
  <si>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</si>
  <si>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</si>
  <si>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</si>
  <si>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</si>
  <si>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</si>
  <si>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</si>
  <si>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</si>
  <si>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</si>
  <si>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</si>
  <si>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</si>
  <si>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</si>
  <si>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</si>
  <si>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</si>
  <si>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</si>
  <si>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</si>
  <si>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</si>
  <si>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</si>
  <si>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</si>
  <si>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</si>
  <si>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</si>
  <si>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</si>
  <si>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</si>
  <si>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</si>
  <si>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</si>
  <si>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</si>
  <si>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</si>
  <si>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</si>
  <si>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</si>
  <si>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</si>
  <si>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</si>
  <si>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</si>
  <si>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</si>
  <si>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</si>
  <si>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</si>
  <si>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</si>
  <si>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</si>
  <si>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</si>
  <si>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</si>
  <si>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</si>
  <si>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</si>
  <si>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</si>
  <si>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</si>
  <si>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</si>
  <si>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</si>
  <si>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</si>
  <si>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</si>
  <si>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</si>
  <si>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</si>
  <si>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</si>
  <si>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</si>
  <si>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</si>
  <si>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</si>
  <si>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</si>
  <si>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t xml:space="preserve">Vzory pro uveřejňování informací (pracovní pomůcka) </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</si>
  <si>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</si>
  <si>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</si>
  <si>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</si>
  <si>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</si>
  <si>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https://www.eba.europa.eu/eba-updates-mapping-between-its-pillar-3-disclosures-and-its-supervisory-reporting-v30</t>
  </si>
  <si>
    <t>Původní verze Mapping tool před aktualizací</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</si>
  <si>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verze 3.0,  aktualizovaná 6.8.2021 -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</si>
  <si>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</si>
  <si>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</si>
  <si>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</si>
  <si>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</si>
  <si>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</si>
  <si>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</si>
  <si>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</si>
  <si>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</si>
  <si>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</si>
  <si>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</si>
  <si>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</si>
  <si>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</si>
  <si>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</si>
  <si>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</si>
  <si>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</si>
  <si>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</si>
  <si>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</si>
  <si>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</si>
  <si>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</si>
  <si>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</si>
  <si>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</si>
  <si>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</si>
  <si>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</si>
  <si>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</si>
  <si>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</si>
  <si>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</si>
  <si>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</si>
  <si>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</si>
  <si>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</si>
  <si>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</si>
  <si>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</si>
  <si>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</si>
  <si>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</si>
  <si>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</si>
  <si>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</si>
  <si>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</si>
  <si>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</si>
  <si>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</si>
  <si>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</si>
  <si>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</si>
  <si>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</si>
  <si>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</si>
  <si>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</si>
  <si>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</si>
  <si>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</si>
  <si>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</si>
  <si>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</si>
  <si>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</si>
  <si>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</si>
  <si>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</si>
  <si>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</si>
  <si>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</si>
  <si>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</si>
  <si>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</si>
  <si>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</si>
  <si>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EXTREP/Přibylová</t>
  </si>
  <si>
    <t>EXTREP/Přibylová R.</t>
  </si>
  <si>
    <t xml:space="preserve">TREASURY/Nimburský J. </t>
  </si>
  <si>
    <t>FR Reporting_ALM/Duchoň P.</t>
  </si>
  <si>
    <t>CRA&amp;Rep/Lukáš V.</t>
  </si>
  <si>
    <t>KB nesplňuje</t>
  </si>
  <si>
    <t>KB nemá</t>
  </si>
  <si>
    <t xml:space="preserve">nereportovaná KB neb je podle článku 444 a ten není vyjmenován pro významné dceřiné podniky </t>
  </si>
  <si>
    <t>nereportujeme, nejsou součástí zkráceného rozsahu - odkazují se na články 444, 439 nebo 452……</t>
  </si>
  <si>
    <t>KB nepoužívá</t>
  </si>
  <si>
    <t>Credit Risk Management/Trojek P.</t>
  </si>
  <si>
    <t>KB nepoužívá úvěrové deriváty</t>
  </si>
  <si>
    <t>KB nemá securitizované expozice</t>
  </si>
  <si>
    <t>Markets&amp;Structural Risks/Kroutil T.</t>
  </si>
  <si>
    <t>KB nebude vyplňovat</t>
  </si>
  <si>
    <t>ANO</t>
  </si>
  <si>
    <t xml:space="preserve">ANO </t>
  </si>
  <si>
    <t>NE</t>
  </si>
  <si>
    <t>TREA Nimburský</t>
  </si>
  <si>
    <t>TREA Nimburský - příspěvek k řízení rizik</t>
  </si>
  <si>
    <t>EXTREP/Přibylová, část i ALM/Duchoň P.</t>
  </si>
  <si>
    <t>EXTREP</t>
  </si>
  <si>
    <t>NA</t>
  </si>
  <si>
    <t>Hotovost a účty u centrálních bank</t>
  </si>
  <si>
    <t>Finanční aktiva k obchodování v reálné hodnotě vykázaná do zisku nebo ztráty</t>
  </si>
  <si>
    <t>Ostatní aktiva k obchodování v reálné hodnotě vykázaná do zisku nebo ztráty</t>
  </si>
  <si>
    <t>Finanční aktiva jiná než k obchodování v reálné hodnotě vykázaná do zisku nebo ztráty</t>
  </si>
  <si>
    <t>Zajišťovací deriváty s kladnou reálnou hodnotou</t>
  </si>
  <si>
    <t>Finanční aktiva v reálné hodnotě vykázaná do ostatního úplného výsledku</t>
  </si>
  <si>
    <t>Finanční aktiva v naběhlé hodnotě</t>
  </si>
  <si>
    <t>Přecenění na reálnou hodnotu u portfoliově přeceňovaných položek</t>
  </si>
  <si>
    <t>Daň z příjmů</t>
  </si>
  <si>
    <t>Odložená daňová pohledávka</t>
  </si>
  <si>
    <t>Náklady a příjmy příštích období a ostatní aktiva</t>
  </si>
  <si>
    <t>Majetkové účasti v přidružených společnostech</t>
  </si>
  <si>
    <t>Nehmotný majetek</t>
  </si>
  <si>
    <t>Hmotný majetek</t>
  </si>
  <si>
    <t>Goodwill</t>
  </si>
  <si>
    <t>Aktiva držená k prodeji</t>
  </si>
  <si>
    <t>Závazky vůči centrálním bankám</t>
  </si>
  <si>
    <t>Finanční závazky k obchodování v reálné hodnotě vykázané do zisku nebo ztráty</t>
  </si>
  <si>
    <t>Zajišťovací deriváty se zápornou reálnou hodnotou</t>
  </si>
  <si>
    <t>Finanční závazky v naběhlé hodnotě</t>
  </si>
  <si>
    <t>Odložený daňový závazek</t>
  </si>
  <si>
    <t>Výdaje a výnosy příštích období a ostatní závazky</t>
  </si>
  <si>
    <t>Rezervy</t>
  </si>
  <si>
    <t>Podřízený dluh</t>
  </si>
  <si>
    <t>Základní kapitál</t>
  </si>
  <si>
    <t>Emisní ážio, fondy, nerozdělený zisk, oceňovací rozdíly a zisk za účetní období</t>
  </si>
  <si>
    <t>Nekontrolní podíl</t>
  </si>
  <si>
    <t xml:space="preserve">Závazky a vlastní kapitálcelkem </t>
  </si>
  <si>
    <t xml:space="preserve"> {C 47.00, r0260, c0010} </t>
  </si>
  <si>
    <t>dopočíst</t>
  </si>
  <si>
    <t>= {LRSpl, EU-2} + {LRSpl, EU-3}</t>
  </si>
  <si>
    <t xml:space="preserve">= {C 43.00, r0070, c0010} </t>
  </si>
  <si>
    <t>= {LRSpl, EU-4} + {LRSpl, EU-5} + {LRSpl, EU-6} + {LRSpl, EU-7} + {LRSpl, EU-8} + {LRSpl, EU-9} + {LRSpl, EU-10} + {LRSpl, EU-11} + {LRSpl, EU-12}</t>
  </si>
  <si>
    <t xml:space="preserve">= {C 43.00, r0080, sum(c0010, c0020)} </t>
  </si>
  <si>
    <t xml:space="preserve">= {C 43.00, r0090, sum(c0010, c0020)} </t>
  </si>
  <si>
    <t xml:space="preserve">= {C 43.00, r0140, sum(c0010, c0020)} </t>
  </si>
  <si>
    <t xml:space="preserve">= {C 43.00, r0180, sum(c0010, c0020)} </t>
  </si>
  <si>
    <t xml:space="preserve">= {C 43.00, r0190, sum(c0010, c0020)} </t>
  </si>
  <si>
    <t xml:space="preserve">= {C 43.00, r0210, sum(c0010, c0020)} </t>
  </si>
  <si>
    <t xml:space="preserve">= {C 43.00, r0230, sum(c0010, c0020)} </t>
  </si>
  <si>
    <t xml:space="preserve">= {C 43.00, r0280, sum(c0010, c0020)} </t>
  </si>
  <si>
    <t xml:space="preserve">= {C 43.00, r0290, sum(c0010, c0020)} </t>
  </si>
  <si>
    <t>-</t>
  </si>
  <si>
    <t>12/20</t>
  </si>
  <si>
    <t>12/21</t>
  </si>
  <si>
    <t>06/21</t>
  </si>
  <si>
    <t>EXTREP - nevyplňujeme, nejsme fin.konglomerát</t>
  </si>
  <si>
    <t>ad b) point covered bonds</t>
  </si>
  <si>
    <t>06/20</t>
  </si>
  <si>
    <t>12/19</t>
  </si>
  <si>
    <t>{F_01.03, r020, c010}+{F_01.03, r030, c010}</t>
  </si>
  <si>
    <t>{F_01.03, r020, c010}</t>
  </si>
  <si>
    <t>{F_01.03, r030, c010}</t>
  </si>
  <si>
    <t>{F_01.03, r190, c010}</t>
  </si>
  <si>
    <t>{F_01.03, r090, c010}+{F_01.03, r230, c010}</t>
  </si>
  <si>
    <t>{F_01.03, r240, c010}</t>
  </si>
  <si>
    <t xml:space="preserve"> {C 47.00, r0190, c0010}</t>
  </si>
  <si>
    <t xml:space="preserve"> {C 47.00, r0200, c0010}</t>
  </si>
  <si>
    <t xml:space="preserve"> {C 47.00, r0210, c0010}</t>
  </si>
  <si>
    <t xml:space="preserve"> - {C 40.00, r0230, c0020}</t>
  </si>
  <si>
    <t xml:space="preserve"> {C 47.00, r0191, c0010}</t>
  </si>
  <si>
    <t xml:space="preserve"> {C 47.00, r0280, c0010} when assets are deducted</t>
  </si>
  <si>
    <t xml:space="preserve"> {LRCom, 1} + {LRCom, 2} + {LRCom, 3} + {LRCom, 4} + {LRCom, 5} + {LRCom, 6}</t>
  </si>
  <si>
    <t xml:space="preserve"> {C 47.00, sum(r0061, r0071), c0010} + {C 47.00,  r0065, c0010}</t>
  </si>
  <si>
    <t xml:space="preserve"> {C 47.00, r0101, c0010} </t>
  </si>
  <si>
    <t xml:space="preserve"> {C 47.00, r0091, c0010} +{C 47.00, r0092, c0010}</t>
  </si>
  <si>
    <t xml:space="preserve"> {C 47.00, r0103, c0010} </t>
  </si>
  <si>
    <t xml:space="preserve"> {C 47.00, r0110, c0010} </t>
  </si>
  <si>
    <t xml:space="preserve"> {C 47.00, r0081, c0010} + {C 47.00, r0093, c0010}</t>
  </si>
  <si>
    <t xml:space="preserve"> {C 47.00, r0102, c0010} +{C 47.00, r0104, c0010} </t>
  </si>
  <si>
    <t xml:space="preserve"> {C 47.00, r0120, c0010} </t>
  </si>
  <si>
    <t xml:space="preserve"> {C 47.00, r0130, c0010} </t>
  </si>
  <si>
    <t xml:space="preserve"> {C 47.00, r0140, c0010} </t>
  </si>
  <si>
    <t xml:space="preserve"> {LRCom, 8} + {LRCom, EU-8a} + {LRCom, 9} + {LRCom, EU-9a} + {LRCom, EU-9b} + {LRCom, 10} + {LRCom, Eu-10a} + {LRCom, EU-10b} + {LRCom, 11} + {LRCom, 12} </t>
  </si>
  <si>
    <t xml:space="preserve"> {C 40.00, r0071, c0020} </t>
  </si>
  <si>
    <t xml:space="preserve"> {C40.00, r0071, c0020} - {C 47.00, r0010, c0010}</t>
  </si>
  <si>
    <t xml:space="preserve"> {C 47.00, r0020, c0010} </t>
  </si>
  <si>
    <t xml:space="preserve"> {C 47.00, r0030, c0010} </t>
  </si>
  <si>
    <t xml:space="preserve"> {C 47.00, r0040, c0010} </t>
  </si>
  <si>
    <t xml:space="preserve"> {C 47.00, r0050, c0010} </t>
  </si>
  <si>
    <t xml:space="preserve"> {LRCom, 14} + {LRCom, 15} + {LRCom, 16} + {LRCom, EU-16a} + {LRCom, 17} + {LRCom, EU-17a} </t>
  </si>
  <si>
    <t xml:space="preserve"> {C 40.00, r0095, c0070} </t>
  </si>
  <si>
    <t xml:space="preserve"> {LRCom, 19} - {LRCom, 22} - {LRCom, 21}</t>
  </si>
  <si>
    <t xml:space="preserve"> {C 47.00, r0181, c0010}</t>
  </si>
  <si>
    <t xml:space="preserve">  {C 47.00, r0150, c0010}  + {C 47.00, r0160, c0010} +{C 47.00, r0170, c0010} +{C 47.00, r0180, c0010}+ {C 47.00, r0181, c0010} </t>
  </si>
  <si>
    <t xml:space="preserve"> {C 47.00, r0250, c010} + {C 47.00, r0251, c010}</t>
  </si>
  <si>
    <t xml:space="preserve"> {C 47.00, r0261, c0010} </t>
  </si>
  <si>
    <t xml:space="preserve"> {C 47.00, sum(r0262, r0263, r0264), c0010} </t>
  </si>
  <si>
    <t xml:space="preserve"> {C 47.00, sum(r0265, r0266, r0267), c0010} </t>
  </si>
  <si>
    <t xml:space="preserve"> {C 47.00, r0252, c0010} </t>
  </si>
  <si>
    <t xml:space="preserve"> {C 47.00, r0253, c0010} </t>
  </si>
  <si>
    <t xml:space="preserve"> {C 47.00, r0256, c0010} </t>
  </si>
  <si>
    <t xml:space="preserve"> {C 47.00, r0257, c0010} </t>
  </si>
  <si>
    <t xml:space="preserve"> {C 47.00, r0235, c0010}</t>
  </si>
  <si>
    <t xml:space="preserve"> {LRCom, 22a} + {LRCom, 22b} + {LRCom, 22c} + {LRCom, 22d} + {LRCom, 22e} + {LRCom, 22f} + {LRCom, 22g} + {LRCom, 22h} + {LRCom, 22i} +{LRCom, 22j}</t>
  </si>
  <si>
    <t xml:space="preserve"> {C 47.00, r0310, c0010} OR {C 47.00, r0320, c0010} </t>
  </si>
  <si>
    <t>LRCom (sum rows 7,13,18,22,22k)</t>
  </si>
  <si>
    <t xml:space="preserve"> {LRCom, 23} / {LRCom, 24}</t>
  </si>
  <si>
    <t>{LRCom, 24} + sum {C 47.00, c010, r261 - 277} / {LRCom, 23}</t>
  </si>
  <si>
    <t xml:space="preserve"> ({LRCom, 23}  + {LRSum, 4})/ ( {LRCom, 24}</t>
  </si>
  <si>
    <t>{C 47.00, r0420, c0010} - {C 47.00, r0410, c0010}</t>
  </si>
  <si>
    <t xml:space="preserve"> {C 47.00, r0430, c0010}</t>
  </si>
  <si>
    <t>{C47.00, r0440, c0010} - {C47.00, r0420, c0010}</t>
  </si>
  <si>
    <t xml:space="preserve">  {C 48.01, r0010, c0010} - {C 48.00, r0010, c0020}</t>
  </si>
  <si>
    <t xml:space="preserve"> Sum{C 48.02, r0010, c0020} - Sum {C 48.02, r0010, c0030} </t>
  </si>
  <si>
    <t xml:space="preserve"> {C 47.00, r0290, c0010}- LRCom29 +  LRCom28 ( fully phase in) 
 {C 47.00, r0300, c0010}- LRCom29 +  LRCom28 ( transitional) </t>
  </si>
  <si>
    <t xml:space="preserve"> {C 47.00, r0290, c0010}- LRCom29 +  LRCom28 - {C 47.00, r0255, c0010}  (fully phase in)
 {C 47.00, r0300, c0010}- LRCom29 +  LRCom28 - {C 47.00, r0255, c0010} (transitional) </t>
  </si>
  <si>
    <t xml:space="preserve"> {C 47.00, r0310, c0010}/LRCom30 ( fully phase in)
' {C 47.00, r0320, c0010}/LRCom30 ( transitional) </t>
  </si>
  <si>
    <t xml:space="preserve"> {C 47.00, r0310, c0010}/LRCom30a ( fully phase in)
' {C 47.00, r0320, c0010}/LRCom30a ( transitional) </t>
  </si>
  <si>
    <t>1.4</t>
  </si>
  <si>
    <t>MPSS</t>
  </si>
  <si>
    <t>paní Paloučková KB</t>
  </si>
  <si>
    <t>MPSS nevyplňuje, není finanční konglomerát</t>
  </si>
  <si>
    <t>MPSS pan Křížek</t>
  </si>
  <si>
    <t>MPSS nemá</t>
  </si>
  <si>
    <t>Korespondent/dodavatel dat
KB</t>
  </si>
  <si>
    <t>C 16.00, r0020, c0070</t>
  </si>
  <si>
    <t>C 16.00, r0020, c0071</t>
  </si>
  <si>
    <t>C 16.00, r0130, c0070</t>
  </si>
  <si>
    <t>C 16.00, r0130, c0071</t>
  </si>
  <si>
    <t>NPL reporting - pouze v případě kdy NPL ratios je větší než 5% (NPL ratio= NPL/sum všech úvěrů) - bez zohlednění OP</t>
  </si>
  <si>
    <t>MPSS nesplňuje (NPL ratio nižší než 5%)</t>
  </si>
  <si>
    <t>MPSS nereportuje</t>
  </si>
  <si>
    <t xml:space="preserve">v KB </t>
  </si>
  <si>
    <t xml:space="preserve">
Pohledávky po splatnosti více než 90 dní naplňují interní definici selhání.  </t>
  </si>
  <si>
    <t>Veškeré epozice po splatnosti více než 90 dnů jsou považovány za znehodnocené.</t>
  </si>
  <si>
    <t>Instituce používá pro celé své klientské úvěrové portdolio statistické modely pro stanovení úprav o úvěrové riziko. Modely jsou v souladu s účetními a regulatorními požadavky.</t>
  </si>
  <si>
    <t xml:space="preserve">
Definice restrukturalizovaných expozic, kterou používá Instituce, je plně v souladu s prováděcím nařízením Komise (EU) č.680/2014</t>
  </si>
  <si>
    <t>Viz bod (a)</t>
  </si>
  <si>
    <t>Informace týkající se orgánů, jež na odměňování dohlíží:</t>
  </si>
  <si>
    <t>Informace týkající se koncepce a struktury systému odměňování vybraných zaměstnanců:</t>
  </si>
  <si>
    <t>Popis způsobu, jakým instituce zajišťuje provázanost výkonnosti během období měření výkonnosti s úrovní odměn:</t>
  </si>
  <si>
    <t>Popis způsobu, jakým instituce upravuje odměny tak, aby zohledňovaly dlouhodobou výkonnost:</t>
  </si>
  <si>
    <t>Popis hlavních parametrů a zdůvodnění všech systémů pohyblivých složek odměny a dalších nepeněžních výhod podle čl. 450 odst. 1 písm. f) CRR:</t>
  </si>
  <si>
    <t>Na žádost příslušného členského státu nebo příslušného orgánu celkové odměny pro každého člena vedoucího orgánu nebo vrcholného vedení: N/A</t>
  </si>
  <si>
    <t>Velké instituce zpřístupní rovněž kvantitativní informace o odměňování svého kolektivního vedoucího orgánu v členění na výkonné a nevýkonné členy v souladu s čl. 450 odst. 2 CRR:  N/A</t>
  </si>
  <si>
    <t>N/A - nevyplňujeme, vyplňuje SG (není žlutě podbarveno)</t>
  </si>
  <si>
    <t>MPSS nemá STA</t>
  </si>
  <si>
    <t>MPSS pan Kožušník/Serinová</t>
  </si>
  <si>
    <t>MPSS pan Kožušník</t>
  </si>
  <si>
    <t>MPSS pan Kožušník/Křížek</t>
  </si>
  <si>
    <t>12/22</t>
  </si>
  <si>
    <t>Vykazovat již v mil. czk</t>
  </si>
  <si>
    <t>12/23</t>
  </si>
  <si>
    <t>Hodnocení vnitřně stamoveného kapitálu se provádí na úrovni komsolidovaného celku mateřské společnosti. MPSS jej na sólo úrovni nevytváří.</t>
  </si>
  <si>
    <t>Modrá pyramida stavební spořitelna, a.s.</t>
  </si>
  <si>
    <t>CZ0008040854</t>
  </si>
  <si>
    <t>Soukromá</t>
  </si>
  <si>
    <t xml:space="preserve">Zákon č. 90/2012 Sb. o obchodních společnostech a družstvech (zákon o obchodních korporacích), ve znění pozdějších předpisů </t>
  </si>
  <si>
    <t>Kmenové akcie</t>
  </si>
  <si>
    <t>1 050 mil. Kč                                                    562,500 (kmenové akcie) + 487,500 (emisní ážio)</t>
  </si>
  <si>
    <t>Celkem   1 050 000 000 Kč</t>
  </si>
  <si>
    <t>Nástroj nemá splatnost</t>
  </si>
  <si>
    <t>Vlastní kapitál akcionářů</t>
  </si>
  <si>
    <t>02.07.2010</t>
  </si>
  <si>
    <t>Věčný nástroj</t>
  </si>
  <si>
    <t>Žádná splatnost</t>
  </si>
  <si>
    <t>Ne</t>
  </si>
  <si>
    <t>Pohyblivá</t>
  </si>
  <si>
    <t>Povinné</t>
  </si>
  <si>
    <t>Nekumulativní</t>
  </si>
  <si>
    <t>Nekonvertibilní</t>
  </si>
  <si>
    <t>Ano</t>
  </si>
  <si>
    <t>Rozhodnutí valné hromady zákonným způsobem</t>
  </si>
  <si>
    <t>Zcela nebo částečně</t>
  </si>
  <si>
    <t>Trvalé</t>
  </si>
  <si>
    <t>nepoužije se</t>
  </si>
  <si>
    <t>Podřízený Podřízenému dluhu</t>
  </si>
  <si>
    <t>Představenstvo deleguje pravomoci v oblasti řízení rizika likvidity na Výbor pro řízení aktiv a pasiv (Assets and Liabilities Committee, ALCO). ALCO schvaluje mimo jiné:
-	Limity rizika likvidity;
-	Diverzifikaci zdrojů financování;
-	Splatnosti plánovaného financování.</t>
  </si>
  <si>
    <t>Na řízení rizika likvidity se podílí především:
-	Odbor ALM v úseku Finance měří a analyzuje riziko likvidity a navrhuje limity na riziko likvidity;
-	ALCO MPSS a Market and Structural Risks KB v úseku Řízení rizik validuje ukazatele rizika likvidity a limity na riziko likvidity;
-	Odbor ALM v úseku Finance zajišťuje riziko likvidity a navrhuje parametry financování.</t>
  </si>
  <si>
    <t>Ve Skupině KB jsou riziku likvidity vystaveny především Komerční banka (KB) and Modrá pyramida stavební spořitelna (MPSS).  KB a MPSS tak řídí své riziko likvidity na individuální bázi, KB je však zároveň zodpovědná za řízení likviditního rizika celé Skupiny KB na konsolidované bázi. Řízení krátkodobé likvidity MPSS je předmětem plného outsourcingu do KB, která tuto činnost zajišťuje na základě smlouvy pro MPSS. Řízení krátkodobé likvidity je jeko významný outsoucing kritické činnosti schválené ČNB. KB a MPSS pracuje na vytvoření likviditní podskupiny.</t>
  </si>
  <si>
    <t>MPSS má nastavený robustní rámec pro řízení rizika likvidity. Měření rizika likvidity se opírá o řadu interních a regulatorních ukazatelů a materiálů, které jsou pravidelně reportovány Představenstvu a Výboru pro řízení aktiv a pasiv.
Regulatorní ukazatele rizika likvidity a jejich prahové hodnoty představují dolní mez  rizika likvidity, která by neměla být při standardním obchodním vývoji překročena. Pro interní řízení rizika likvidity a nastavení rizikové tolerance jsou však preferovány interní ukazatele, které lépe vystihují rizikový profil MPSS, resp. Skupiny KB.
K alokaci nákladů a výnosů spojených s řízením rizika likvidity využívá banka systém interního oceňování zdrojů (Funds Transfer Pricing, FTP).</t>
  </si>
  <si>
    <t>Úroveň rizika likvidity je průběžně měřena sadou indikátorů, včetně těch regulatorních, které poskytují informace o míře podstoupeného rizika a současně jej porovnávají s nastavenými limity, které vyjadřují rizikový apetit MPSS, resp. Skupiny KB. MPSS se opírá v oblasti řízení lividity o výhody plynoucí z členství ve Skupině KB. Za účelem řízení rizika likvidity Skupina KB používá kombinaci instrumentů, které ve svém důsledku snižují úroveň dosaženého rizika.  Mezi tyto instrumenty patří produktová a cenová politika, která bezprostředně ovlivňuje klientské preference a tím i složení rozvahy Skupiny KB. Dále sem patří nástroje finančních trhů, jako jsou emise cenných papírů, přijímání finančních úvěrů a rovněž měnové deriváty, které transferují likviditu z jedné měny do druhé. Za účelem dostupnosti monetizace aktiv zahrnutých do likviditního polštáře Skupina KB testuje použití  a dostupnost tržních repo operací a také dodávacích repo operací s Českou národní bankou.</t>
  </si>
  <si>
    <t>Skupina KB udržuje a pravidelně aktualizuje Plán pohotovostního financování (Contingency Funding Plan, CFP), který je zároveň nedílnou součástí skupinového ozdravného plánu.</t>
  </si>
  <si>
    <t>Zátěžové testování je důležitou součástí rámce pro řízení rizika likvidity a jeho výsledky jsou pravidelně reportovány Představenstvu a Výboru pro řízení aktiv a pasiv.
První formou zátěžového testování jsou regulatorní ukazatele LCR a NSFR. LCR měří schopnost banky pokrýt 30-denní likviditní odlivy ve stresovém scénáři. NSFR potom pracuje s horizontem jednoho roku.
Druhou formou zátěžového testování jsou stresové dynamické likviditní gapy, které měří schopnost banky ustát idiosynkratickou, tržní a kombinovanou krizi ve zvoleném horizontu přežití.</t>
  </si>
  <si>
    <t xml:space="preserve">Představenstvo deleguje pravomoci v oblasti řízení rizika likvidity na Výbor pro řízení aktiv a pasiv (Assets and Liabilities Committee, ALCO), který na roční bázi posuzuje a schvaluje adekvátnost celkového rámce řízení rizika likvidity na základě předloženého ILAAP reportu. </t>
  </si>
  <si>
    <t xml:space="preserve">Představenstvo deleguje pravomoci v oblasti řízení rizika likvidity na Výbor pro řízení aktiv a pasiv (Assets and Liabilities Committee, ALCO), který schvaluje likviditní ukazatele reportované na měsíční bázi v reportu strukturálních rizik. </t>
  </si>
  <si>
    <t>Představenstvo Modré pyramidy zaručuje, že implementace principů odměňování MP je v souladu s regulačními požadavky a strategií MP. Za tímto účelem je schválen dokument "Strategie odměňování a zásady". Představenstvo MP má rovněž důležitou roli v procesu nastavení strategických cílů.
Dozorčí rada MP je odpovědná za pravidelné prověření zásad odměňování a dohlíží na jejich realizaci. Výbor pro odměňování za tímto účelem provádí prověření strategie odměňování, jakož i praxi odměňování na základě příslušných zpráv připravených HR. Dozorčí rada dává souhlas s celkovou výší odměn představenstva, jakož i odměňování jednotlivých členů představenstva na základě doporučení Výboru pro odměňování. Nezávislé ověření politiky odměňování, stejně jako praxe odměňování, je prováděno Interním auditem Kb každoročně.
Výbor pro odměňování  byl založen dne 6. září 2007. Jeho pravomoci a kompetence jsou stanoveny v jednacím řádu a stanovách společnosti.
Role Výboru pro odměňování:
Připravit, projednat a doporučit stanovisko dozorčí rady na vyhrazených dokumentech týkajících se odměňování a personálních otázek, a to pokud jde o odměňování členů vrcholového vedení (členové BoD).
Poskytovat podporu a poradenství dozorčí radě ohledně celkové politiky odměňování.
Podporovat dozorčí radu v otázkách odměňování, dohlížet na implementaci a provoz systémů odměňování.
Věnovat zvláštní pozornost posuzování mechanismu, s cílem zajistit, aby systém odměňování řádně bral v úvahu všechny druhy rizik, jakož i zajištění toho, aby celková politika odměňování byla v souladu s dlouhodobou strategií řádné a obezřetně řízené  instituce.</t>
  </si>
  <si>
    <t>Externí poradci nebyli využiti</t>
  </si>
  <si>
    <t>Zásady odměňování MPSS vycházejí ze zásad odměňování KB  a jsou na MPSS přiměřeně aplikovány včetně schematu odložených bonusů, které  je v rámci MPSS aplikováno pouze v případě, že zaměstnanec MPSS je součástí Identified staff KB Group a jeho variabilní odměna za přesáhla částku 50KEUR. Součástí Identified staff KB Group je CEO MPSS.</t>
  </si>
  <si>
    <t>Seznam pracovníků s významným vlivem na rizikový profil MPSS je každoročně identifikován ze strany Compliance, HR a Risku. Za rok 2022 představenstvo schválilo seznam vybraných pracovníků (dále i IS) vytvořených v souladu s regulací a s ohledem na kvalitativní a kvantitativní kritéria vhodných pro identifikaci kategorie zaměstnanců jejichž činnosti mají podstatný dopad na rizikový profil instituce („RTS“) v platném znění. Oproti roku 2021 došlo s ohledem na organizační změny k nárůstu počtu IS a doplnění seznamu o IS mateřské instituce, kteří mají dopad na rizikový profil MPSS.</t>
  </si>
  <si>
    <t>Základní principy odměňování uplatňované pro celou společnost v rámci strategie MPSS v oblasti lidských zdrojů, jsou promítnuty do systému odměňování vybraných pracovníků. Vybraní zaměstnanci MPSS jsou odměňováni formou pevné složky odměny (zejména základní mzda) a pohyblivé složky odměny (dále jen „bonus“) a dalších peněžitých a jiných plnění, které jsou upraveny kolektivní smlouvou a dalšími vnitřními předpisy MPSS. Zaměstnanci mohou navíc obdržet práva k získání akcií mateřské společnosti Société Générale (Long Term Incentives – LTI). Základní mzdu stanovuje HR na základě zařazení do pracovní pozice a posouzení rozsahu a náročnosti pracovní pozice a míry v jaké konkrétní zaměstnanec splňuje předpoklady k jejímu optimálnímu vykonávání. V rámci MPSS jsou tak pevné složky odměny náležitě odstupňovány s ohledem na požadovanou odbornost a zejména odpovědnost každého jednotlivého zaměstnance. Nad rámec základní mzdy mají zaměstnanci stanoveno schéma variabilního odměňování za kvalitu plnění firemních, týmových a individuálních cílů. Výše pohyblivé složky je vyjádřena v procentech vzhledem k roční základní mzdě a je odlišná pro různé skupiny zaměstnanců na základě stanoveného rozpočtu. Maximální úroveň pohyblivé složky je 100% pevné složky odměny. 
MPSS je oprávněna celou pohyblivou složku odměny či její část anulovat, a to v případě, kdy zaměstnanec porušil své pracovní povinnosti nebo se choval či jednal v rozporu s vnitřními předpisy MPSS, zejména compliance. O přiznání pohyblivé složky odměny zaměstnanci rozhoduje jeho nadřízený. U vybraných pracovníkům musí být minimálně 20% cílů z oblasti řízení rizik, compliace a kvality.</t>
  </si>
  <si>
    <t>Na úrovni MPSS jsou bonusy součástí rozpočtu banky, který zahrnuje i rozpočtování nákladů na rizika (Cost of Risk). Rozpočet se čerpá v závislosti na plnění hlavních ukazatelů, včetně ukazatele nákladů na rizika. Na indiviuální bázi je logika popsána v předchozím bodě.</t>
  </si>
  <si>
    <t xml:space="preserve">V roce 2022 došlo k revizi Principů odměňování v souvislosti i implementací regulace CRD V. Revize byly přezkoumána při pravidelné revizi Interním Auditem. </t>
  </si>
  <si>
    <t xml:space="preserve">Požadavek je součástí Principů odměňování.  </t>
  </si>
  <si>
    <t xml:space="preserve">Zaručenou pohyblivou odměnu MPSS neposkytuje. Odstupné je přiznáváno v souladu s platnou legislativou, smlouvami a vnitřními předpisy. </t>
  </si>
  <si>
    <t>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t>
  </si>
  <si>
    <t>Výše pohyblivé složky je vyjádřena v procentech vzhledem k roční základní mzdě a je odlišná pro různé skupiny zaměstnanců. Maximální výše pohyblivé složky pro jednotlivé skupiny zaměstnanců je uvedena ve Mzdové směrnici a nepřesáhne 100% mzdy. Podmínka maximální výše variabilní odměny 100% zahrnuje veškeré variabilní odměny včetně dlouhodobých nástrojů ve formě LTIs.</t>
  </si>
  <si>
    <t xml:space="preserve">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 </t>
  </si>
  <si>
    <t xml:space="preserve">Pravidla odložených bonusů nejsou s ohledem na přiměřenost v MPSS uplatněna s výjimkou CEO, který je součástí skupiny zaměstnanců s významným vlivem na rizikový profil KB Group. U CEO je v případě, že jeho variabilní složka přesáhne částku 50K EUR část variabilní složky odměny odložena min na 4 roky a vyplacena v nepeněžní formě (min 50%) v souladu s regulací CRD V. Odložená část variabilní složky podléhá výkonové podmínce banky podmínce Compliance, tj. v případě nesplnění těchto podmínek může být odložené variabilní složka částečně nebo zcela nevyplacena.  </t>
  </si>
  <si>
    <t xml:space="preserve">Kromě pohyblivé složky ve formě bonusu, která je popsána výše mohou za účelem motivace na výsledcích skupiny Société Générale a k podpoření loajality vybraní zaměstnanci MPSS zdarma obdržet práva k akciím mateřské společnosti Société Générale (long term incentives – LTI). LTI přecházejí do osobního vlastnictví zaměstnance (tzv. vestují) po 3 letech od jejich příslibu (grantu) za předpokladu trvání zaměstnání a splnění výkonnostních podmínek hodnocených na úrovni skupiny Société Générale. LTI nejsou udělovány těm zaměstnancům, na které se vztahují zvláštní pravidla odměňování pro pracovníky s významným vlivem na rizikový profil banky (Identified staff), kteří podléhají pravidlům pro odklad pohyblivé složky odměny.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</si>
</sst>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000"/>
    <numFmt numFmtId="166" formatCode="0.000"/>
    <numFmt numFmtId="167" formatCode="0.00000"/>
    <numFmt numFmtId="168" formatCode="0.0000"/>
    <numFmt numFmtId="169" formatCode="0.00000000"/>
  </numFmts>
  <fonts count="1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0"/>
      <name val="Arial"/>
      <family val="2"/>
      <charset val="238"/>
    </font>
    <font>
      <b/>
      <u/>
      <sz val="11"/>
      <color theme="1"/>
      <name val="Calibri"/>
      <family val="2"/>
      <charset val="238"/>
      <scheme val="minor"/>
    </font>
    <font>
      <strike/>
      <sz val="11"/>
      <color rgb="FF000000"/>
      <name val="Calibri"/>
      <family val="2"/>
      <scheme val="minor"/>
    </font>
    <font>
      <u/>
      <sz val="10"/>
      <color rgb="FF008080"/>
      <name val="Arial"/>
      <family val="2"/>
    </font>
    <font>
      <sz val="11"/>
      <color rgb="FF1F497D"/>
      <name val="Calibri"/>
      <family val="2"/>
      <charset val="238"/>
      <scheme val="minor"/>
    </font>
    <font>
      <sz val="12"/>
      <color rgb="FF202124"/>
      <name val="Arial"/>
      <family val="2"/>
      <charset val="238"/>
    </font>
    <font>
      <sz val="10"/>
      <color rgb="FF7030A0"/>
      <name val="Arial"/>
      <family val="2"/>
      <charset val="238"/>
    </font>
    <font>
      <b/>
      <sz val="16"/>
      <color indexed="9"/>
      <name val="Arial"/>
      <family val="2"/>
      <charset val="238"/>
    </font>
  </fonts>
  <fills count="32">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2">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6" fillId="0" borderId="0" applyNumberFormat="0" applyFill="0" applyBorder="0" applyAlignment="0" applyProtection="0"/>
    <xf numFmtId="0" fontId="13" fillId="7" borderId="1" applyNumberFormat="0" applyFont="0" applyBorder="0">
      <alignment horizontal="center" vertical="center"/>
    </xf>
    <xf numFmtId="0" fontId="30" fillId="3" borderId="7" applyFont="0" applyBorder="0">
      <alignment horizontal="center" wrapText="1"/>
    </xf>
    <xf numFmtId="0" fontId="13" fillId="0" borderId="0"/>
    <xf numFmtId="0" fontId="11" fillId="0" borderId="0"/>
    <xf numFmtId="0" fontId="13" fillId="0" borderId="0"/>
    <xf numFmtId="0" fontId="10" fillId="0" borderId="0"/>
    <xf numFmtId="0" fontId="94" fillId="0" borderId="0" applyNumberFormat="0" applyFill="0" applyBorder="0" applyAlignment="0" applyProtection="0">
      <alignment vertical="top"/>
      <protection locked="0"/>
    </xf>
    <xf numFmtId="0" fontId="13" fillId="0" borderId="0"/>
    <xf numFmtId="0" fontId="13" fillId="0" borderId="0"/>
    <xf numFmtId="9" fontId="69" fillId="0" borderId="0" applyFont="0" applyFill="0" applyBorder="0" applyAlignment="0" applyProtection="0"/>
    <xf numFmtId="0" fontId="13" fillId="0" borderId="0"/>
    <xf numFmtId="9" fontId="69" fillId="0" borderId="0" applyFont="0" applyFill="0" applyBorder="0" applyAlignment="0" applyProtection="0"/>
    <xf numFmtId="0" fontId="9" fillId="0" borderId="0"/>
    <xf numFmtId="0" fontId="3" fillId="0" borderId="0"/>
    <xf numFmtId="0" fontId="2" fillId="0" borderId="0"/>
  </cellStyleXfs>
  <cellXfs count="1647">
    <xf numFmtId="0" fontId="0" fillId="0" borderId="0" xfId="0"/>
    <xf numFmtId="0" fontId="0" fillId="0" borderId="0" xfId="0" applyFont="1"/>
    <xf numFmtId="0" fontId="0" fillId="0" borderId="0" xfId="0" applyFill="1"/>
    <xf numFmtId="0" fontId="12" fillId="0" borderId="0" xfId="1" applyFont="1" applyFill="1" applyBorder="1" applyAlignment="1"/>
    <xf numFmtId="0" fontId="14" fillId="0" borderId="0" xfId="3" applyFont="1" applyFill="1" applyBorder="1">
      <alignment vertical="center"/>
    </xf>
    <xf numFmtId="0" fontId="16" fillId="0" borderId="0" xfId="0" applyFont="1"/>
    <xf numFmtId="0" fontId="14" fillId="0" borderId="0" xfId="3" applyFont="1" applyFill="1" applyBorder="1" applyAlignment="1">
      <alignment vertical="center"/>
    </xf>
    <xf numFmtId="0" fontId="18" fillId="0" borderId="0" xfId="0" applyFont="1" applyFill="1" applyBorder="1"/>
    <xf numFmtId="0" fontId="17" fillId="0" borderId="0" xfId="0" applyFont="1"/>
    <xf numFmtId="0" fontId="19" fillId="0" borderId="0" xfId="4" applyFont="1" applyFill="1" applyBorder="1" applyAlignment="1">
      <alignment horizontal="left" vertical="center"/>
    </xf>
    <xf numFmtId="0" fontId="14" fillId="0" borderId="0" xfId="2" applyFont="1" applyFill="1" applyBorder="1">
      <alignment vertical="center"/>
    </xf>
    <xf numFmtId="0" fontId="0" fillId="0" borderId="1" xfId="0" applyFont="1" applyBorder="1" applyAlignment="1">
      <alignment horizontal="center"/>
    </xf>
    <xf numFmtId="0" fontId="20" fillId="0" borderId="1" xfId="3" applyFont="1" applyFill="1" applyBorder="1" applyAlignment="1" applyProtection="1">
      <alignment horizontal="center" vertical="center"/>
    </xf>
    <xf numFmtId="0" fontId="20"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0" fillId="0" borderId="1" xfId="3" applyFont="1" applyFill="1" applyBorder="1" applyAlignment="1">
      <alignment horizontal="center" vertical="center" wrapText="1"/>
    </xf>
    <xf numFmtId="3" fontId="20" fillId="0" borderId="1" xfId="5" applyFont="1" applyFill="1" applyBorder="1" applyAlignment="1">
      <alignment horizontal="left" vertical="center"/>
      <protection locked="0"/>
    </xf>
    <xf numFmtId="3" fontId="20" fillId="0" borderId="1" xfId="5" applyFont="1" applyFill="1" applyBorder="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Font="1" applyBorder="1"/>
    <xf numFmtId="0" fontId="21" fillId="0" borderId="1" xfId="0" applyFont="1" applyBorder="1" applyAlignment="1">
      <alignment horizontal="left" vertical="center" wrapText="1"/>
    </xf>
    <xf numFmtId="0" fontId="0" fillId="0" borderId="5" xfId="0" applyFont="1" applyBorder="1"/>
    <xf numFmtId="0" fontId="21" fillId="0" borderId="6" xfId="0" applyFont="1" applyBorder="1" applyAlignment="1">
      <alignment horizontal="center" vertical="center" wrapText="1"/>
    </xf>
    <xf numFmtId="0" fontId="0" fillId="0" borderId="0" xfId="0" applyFont="1" applyBorder="1"/>
    <xf numFmtId="0" fontId="21" fillId="0" borderId="0" xfId="0" applyFont="1" applyBorder="1" applyAlignment="1">
      <alignment horizontal="center" vertical="center" wrapText="1"/>
    </xf>
    <xf numFmtId="0" fontId="21" fillId="0" borderId="7" xfId="0" applyFont="1" applyBorder="1" applyAlignment="1">
      <alignment horizontal="left" vertical="center" wrapText="1"/>
    </xf>
    <xf numFmtId="0" fontId="0" fillId="0" borderId="1" xfId="0" applyFont="1"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Border="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8" fillId="0" borderId="0" xfId="0" applyFont="1"/>
    <xf numFmtId="0" fontId="20" fillId="0" borderId="0" xfId="0" applyFont="1"/>
    <xf numFmtId="0" fontId="20" fillId="0" borderId="1" xfId="0" applyFont="1" applyBorder="1" applyAlignment="1">
      <alignment horizontal="left" vertical="center" wrapText="1" indent="1"/>
    </xf>
    <xf numFmtId="0" fontId="20" fillId="5" borderId="1" xfId="0" applyFont="1" applyFill="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0" fillId="0" borderId="1" xfId="0" applyFont="1" applyFill="1" applyBorder="1" applyAlignment="1">
      <alignment vertical="center" wrapText="1"/>
    </xf>
    <xf numFmtId="0" fontId="20" fillId="0" borderId="7" xfId="0" applyFont="1" applyFill="1" applyBorder="1" applyAlignment="1">
      <alignment vertical="center" wrapText="1"/>
    </xf>
    <xf numFmtId="0" fontId="20" fillId="0" borderId="1" xfId="0" applyFont="1" applyFill="1" applyBorder="1" applyAlignment="1">
      <alignment horizontal="justify" vertical="center" wrapText="1"/>
    </xf>
    <xf numFmtId="0" fontId="29" fillId="0" borderId="0" xfId="0" applyFont="1" applyFill="1"/>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0" xfId="0" applyFont="1" applyFill="1" applyBorder="1" applyAlignment="1">
      <alignment vertical="center" wrapText="1"/>
    </xf>
    <xf numFmtId="0" fontId="3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Fill="1" applyAlignment="1">
      <alignment vertical="center"/>
    </xf>
    <xf numFmtId="0" fontId="0" fillId="0" borderId="0" xfId="0" applyFont="1" applyAlignment="1">
      <alignment horizontal="center" vertical="center"/>
    </xf>
    <xf numFmtId="0" fontId="33" fillId="9" borderId="1" xfId="0" applyFont="1" applyFill="1" applyBorder="1" applyAlignment="1">
      <alignment vertical="center" wrapText="1"/>
    </xf>
    <xf numFmtId="0" fontId="0" fillId="0" borderId="0" xfId="0" applyAlignment="1">
      <alignment horizontal="justify"/>
    </xf>
    <xf numFmtId="0" fontId="0" fillId="8" borderId="1" xfId="0" applyFont="1" applyFill="1"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1" xfId="0" applyFont="1" applyBorder="1" applyAlignment="1">
      <alignment vertical="center" wrapText="1"/>
    </xf>
    <xf numFmtId="0" fontId="40" fillId="8" borderId="1" xfId="0" applyFont="1" applyFill="1" applyBorder="1" applyAlignment="1">
      <alignment vertical="center" wrapText="1"/>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3" fillId="0" borderId="0" xfId="0" applyFont="1"/>
    <xf numFmtId="0" fontId="0" fillId="0" borderId="0" xfId="0" applyBorder="1"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Border="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1" xfId="0" applyFont="1" applyBorder="1" applyAlignment="1">
      <alignment horizontal="left"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5" fillId="12"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31" fillId="0" borderId="0" xfId="0" applyFont="1" applyFill="1"/>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justify" vertical="center"/>
    </xf>
    <xf numFmtId="0" fontId="28"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52" fillId="0" borderId="1" xfId="0" applyFont="1" applyFill="1" applyBorder="1" applyAlignment="1">
      <alignment horizontal="center" vertical="center"/>
    </xf>
    <xf numFmtId="0" fontId="52" fillId="0" borderId="1" xfId="0" applyFont="1" applyFill="1" applyBorder="1" applyAlignment="1">
      <alignment horizontal="justify" vertical="center"/>
    </xf>
    <xf numFmtId="0" fontId="52" fillId="0" borderId="1" xfId="0" applyFont="1" applyFill="1" applyBorder="1" applyAlignment="1">
      <alignment vertical="center" wrapText="1"/>
    </xf>
    <xf numFmtId="0" fontId="28" fillId="0" borderId="1" xfId="0" applyFont="1" applyFill="1" applyBorder="1" applyAlignment="1">
      <alignment horizontal="justify" vertical="center" wrapText="1"/>
    </xf>
    <xf numFmtId="0" fontId="52" fillId="0" borderId="1" xfId="0" applyFont="1" applyFill="1" applyBorder="1" applyAlignment="1">
      <alignment horizontal="justify" vertical="center" wrapText="1"/>
    </xf>
    <xf numFmtId="0" fontId="25" fillId="0" borderId="0" xfId="0" applyFont="1" applyFill="1"/>
    <xf numFmtId="0" fontId="20" fillId="0" borderId="0" xfId="0" applyFont="1" applyFill="1"/>
    <xf numFmtId="0" fontId="28"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21" fillId="0" borderId="0" xfId="0" applyFont="1" applyBorder="1" applyAlignment="1">
      <alignment vertical="center" wrapText="1"/>
    </xf>
    <xf numFmtId="0" fontId="24" fillId="0" borderId="1" xfId="0" applyFont="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1" fillId="0" borderId="1" xfId="0" applyFont="1" applyFill="1" applyBorder="1" applyAlignment="1">
      <alignment horizontal="center"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32" fillId="0" borderId="0" xfId="0" applyFont="1" applyBorder="1" applyAlignment="1">
      <alignment vertical="center"/>
    </xf>
    <xf numFmtId="0" fontId="0" fillId="0" borderId="0" xfId="0" applyFill="1" applyBorder="1"/>
    <xf numFmtId="0" fontId="20" fillId="0" borderId="1" xfId="0" applyFont="1" applyFill="1" applyBorder="1" applyAlignment="1">
      <alignment horizontal="center" vertical="center"/>
    </xf>
    <xf numFmtId="0" fontId="0" fillId="0" borderId="0" xfId="0" applyFont="1" applyFill="1" applyBorder="1"/>
    <xf numFmtId="0" fontId="61" fillId="0" borderId="0" xfId="0" applyFont="1" applyFill="1" applyBorder="1" applyAlignment="1">
      <alignment vertical="center" wrapText="1"/>
    </xf>
    <xf numFmtId="0" fontId="21" fillId="0" borderId="1" xfId="0" applyFont="1" applyFill="1" applyBorder="1" applyAlignment="1">
      <alignment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wrapText="1"/>
    </xf>
    <xf numFmtId="0" fontId="20" fillId="0" borderId="1" xfId="0" applyFont="1" applyFill="1" applyBorder="1" applyAlignment="1">
      <alignment vertical="center"/>
    </xf>
    <xf numFmtId="0" fontId="56" fillId="0" borderId="0" xfId="0" applyFont="1" applyAlignment="1">
      <alignment vertical="center"/>
    </xf>
    <xf numFmtId="0" fontId="16" fillId="8" borderId="1" xfId="0" applyFont="1" applyFill="1" applyBorder="1" applyAlignment="1">
      <alignment horizontal="center" vertical="center" wrapText="1"/>
    </xf>
    <xf numFmtId="0" fontId="16" fillId="0" borderId="1" xfId="0" quotePrefix="1" applyFont="1" applyBorder="1" applyAlignment="1">
      <alignment horizontal="center"/>
    </xf>
    <xf numFmtId="0" fontId="52" fillId="6" borderId="1" xfId="3" applyFont="1" applyFill="1" applyBorder="1" applyAlignment="1">
      <alignment horizontal="left" vertical="center" wrapText="1" indent="1"/>
    </xf>
    <xf numFmtId="0" fontId="16" fillId="6" borderId="1" xfId="0" applyFont="1" applyFill="1" applyBorder="1"/>
    <xf numFmtId="0" fontId="16" fillId="0" borderId="1" xfId="0" quotePrefix="1" applyFont="1" applyBorder="1" applyAlignment="1">
      <alignment horizontal="center" vertical="center"/>
    </xf>
    <xf numFmtId="0" fontId="59" fillId="0" borderId="0" xfId="0" applyFont="1"/>
    <xf numFmtId="0" fontId="0" fillId="0" borderId="0" xfId="0" applyFont="1" applyFill="1"/>
    <xf numFmtId="0" fontId="0" fillId="0" borderId="1" xfId="0" applyFont="1" applyFill="1" applyBorder="1"/>
    <xf numFmtId="0" fontId="17" fillId="0" borderId="1" xfId="0" applyFont="1" applyFill="1" applyBorder="1" applyAlignment="1">
      <alignment horizontal="center" vertical="center"/>
    </xf>
    <xf numFmtId="0" fontId="20" fillId="0" borderId="1" xfId="0" quotePrefix="1" applyFont="1" applyFill="1" applyBorder="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0" fillId="0" borderId="1" xfId="0" quotePrefix="1" applyFont="1" applyFill="1" applyBorder="1" applyAlignment="1">
      <alignment wrapText="1"/>
    </xf>
    <xf numFmtId="0" fontId="0" fillId="0" borderId="1" xfId="0" quotePrefix="1" applyFont="1" applyFill="1" applyBorder="1"/>
    <xf numFmtId="0" fontId="24" fillId="0" borderId="0" xfId="0" applyFont="1"/>
    <xf numFmtId="0" fontId="0" fillId="0" borderId="0" xfId="0" applyFont="1" applyAlignment="1">
      <alignment horizontal="center"/>
    </xf>
    <xf numFmtId="0" fontId="0" fillId="0" borderId="4" xfId="0" applyFont="1" applyBorder="1"/>
    <xf numFmtId="0" fontId="20" fillId="0" borderId="1" xfId="0" applyFont="1" applyBorder="1" applyAlignment="1">
      <alignment horizontal="center" vertical="center"/>
    </xf>
    <xf numFmtId="0" fontId="20" fillId="0" borderId="1" xfId="10" applyFont="1" applyFill="1" applyBorder="1" applyAlignment="1">
      <alignment vertical="center" wrapText="1"/>
    </xf>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21" fillId="8" borderId="1" xfId="0" applyFont="1" applyFill="1" applyBorder="1" applyAlignment="1">
      <alignment vertical="center" wrapText="1"/>
    </xf>
    <xf numFmtId="0" fontId="20" fillId="0" borderId="1" xfId="0" applyFont="1" applyFill="1" applyBorder="1" applyAlignment="1">
      <alignment horizontal="justify" vertical="top"/>
    </xf>
    <xf numFmtId="0" fontId="20" fillId="0" borderId="1" xfId="10" applyFont="1" applyFill="1" applyBorder="1" applyAlignment="1">
      <alignment horizontal="justify" vertical="top"/>
    </xf>
    <xf numFmtId="0" fontId="21" fillId="8"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Fill="1" applyBorder="1"/>
    <xf numFmtId="0" fontId="20" fillId="0" borderId="1" xfId="0" applyFont="1" applyFill="1" applyBorder="1" applyAlignment="1">
      <alignment horizontal="justify" vertical="center"/>
    </xf>
    <xf numFmtId="0" fontId="20" fillId="0" borderId="1" xfId="0" applyFont="1" applyFill="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9" fillId="0" borderId="1" xfId="0" applyFont="1" applyBorder="1" applyAlignment="1">
      <alignment vertical="center"/>
    </xf>
    <xf numFmtId="0" fontId="20"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1" fillId="0" borderId="0" xfId="0" applyFont="1"/>
    <xf numFmtId="0" fontId="17" fillId="0" borderId="0" xfId="0" applyFont="1" applyFill="1"/>
    <xf numFmtId="0" fontId="17" fillId="0" borderId="1" xfId="0" applyFont="1" applyBorder="1"/>
    <xf numFmtId="0" fontId="24" fillId="8" borderId="1" xfId="0" applyFont="1" applyFill="1" applyBorder="1" applyAlignment="1">
      <alignment vertical="center" wrapText="1"/>
    </xf>
    <xf numFmtId="0" fontId="24" fillId="0" borderId="0" xfId="0" applyFont="1" applyAlignment="1">
      <alignment horizontal="left" vertical="center"/>
    </xf>
    <xf numFmtId="0" fontId="59"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Font="1" applyBorder="1"/>
    <xf numFmtId="0" fontId="21" fillId="8" borderId="8" xfId="0" applyFont="1" applyFill="1" applyBorder="1" applyAlignment="1">
      <alignment vertical="center" wrapText="1"/>
    </xf>
    <xf numFmtId="0" fontId="31"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21" fillId="8" borderId="0" xfId="0" applyFont="1" applyFill="1" applyBorder="1" applyAlignment="1">
      <alignment vertical="center" wrapText="1"/>
    </xf>
    <xf numFmtId="0" fontId="17"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21" fillId="0" borderId="1" xfId="0" applyFont="1" applyFill="1" applyBorder="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0" fillId="0" borderId="4" xfId="0" applyBorder="1"/>
    <xf numFmtId="0" fontId="27"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7" fillId="14" borderId="20" xfId="0" applyFont="1" applyFill="1" applyBorder="1" applyAlignment="1">
      <alignment vertical="center"/>
    </xf>
    <xf numFmtId="0" fontId="17" fillId="14" borderId="26" xfId="0" applyFont="1" applyFill="1" applyBorder="1" applyAlignment="1">
      <alignment vertical="center"/>
    </xf>
    <xf numFmtId="0" fontId="17" fillId="14" borderId="26" xfId="0" applyFont="1" applyFill="1" applyBorder="1" applyAlignment="1">
      <alignment horizontal="center" vertical="center"/>
    </xf>
    <xf numFmtId="0" fontId="17" fillId="14" borderId="31" xfId="0" applyFont="1" applyFill="1" applyBorder="1" applyAlignment="1">
      <alignment vertical="center"/>
    </xf>
    <xf numFmtId="0" fontId="0" fillId="16" borderId="32" xfId="0" applyFont="1" applyFill="1" applyBorder="1" applyAlignment="1">
      <alignment horizontal="center" vertical="center" wrapText="1"/>
    </xf>
    <xf numFmtId="0" fontId="0" fillId="16" borderId="33" xfId="0" applyFont="1" applyFill="1" applyBorder="1" applyAlignment="1">
      <alignment vertical="center" wrapText="1"/>
    </xf>
    <xf numFmtId="0" fontId="0" fillId="0" borderId="32" xfId="0" applyFont="1" applyBorder="1" applyAlignment="1">
      <alignment horizontal="center" vertical="center"/>
    </xf>
    <xf numFmtId="0" fontId="40" fillId="0" borderId="33" xfId="0" applyFont="1" applyBorder="1" applyAlignment="1">
      <alignment horizontal="left" vertical="center" wrapText="1" indent="2"/>
    </xf>
    <xf numFmtId="0" fontId="0" fillId="16" borderId="32" xfId="0" applyFont="1" applyFill="1" applyBorder="1" applyAlignment="1">
      <alignment horizontal="center" vertical="center"/>
    </xf>
    <xf numFmtId="0" fontId="40" fillId="0" borderId="35" xfId="0" applyFont="1" applyBorder="1" applyAlignment="1">
      <alignment horizontal="left" vertical="center" wrapText="1" indent="2"/>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3" borderId="20" xfId="0" applyFont="1" applyFill="1" applyBorder="1" applyAlignment="1">
      <alignment vertical="center"/>
    </xf>
    <xf numFmtId="0" fontId="0" fillId="13" borderId="21" xfId="0" applyFont="1" applyFill="1" applyBorder="1" applyAlignment="1">
      <alignment vertical="center"/>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7" fillId="0" borderId="32" xfId="0" applyFont="1" applyFill="1" applyBorder="1" applyAlignment="1">
      <alignment horizontal="center" vertical="center"/>
    </xf>
    <xf numFmtId="0" fontId="17"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20" fillId="0" borderId="1" xfId="0" applyFont="1" applyBorder="1" applyAlignment="1">
      <alignment wrapText="1"/>
    </xf>
    <xf numFmtId="0" fontId="73" fillId="0" borderId="1" xfId="0" applyFont="1" applyBorder="1" applyAlignment="1">
      <alignment horizontal="center" vertical="center"/>
    </xf>
    <xf numFmtId="0" fontId="73" fillId="0" borderId="1" xfId="0" applyFont="1" applyBorder="1" applyAlignment="1">
      <alignment wrapText="1"/>
    </xf>
    <xf numFmtId="0" fontId="0" fillId="0" borderId="1" xfId="0" applyBorder="1"/>
    <xf numFmtId="0" fontId="27" fillId="0" borderId="0" xfId="0" applyFont="1" applyAlignment="1">
      <alignment vertical="center"/>
    </xf>
    <xf numFmtId="0" fontId="27"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0" fillId="0" borderId="0" xfId="0" applyFont="1" applyAlignment="1">
      <alignment vertical="center"/>
    </xf>
    <xf numFmtId="0" fontId="80" fillId="0" borderId="35" xfId="0" applyFont="1" applyBorder="1" applyAlignment="1">
      <alignment vertical="center"/>
    </xf>
    <xf numFmtId="0" fontId="63" fillId="0" borderId="35" xfId="0" applyFont="1" applyBorder="1"/>
    <xf numFmtId="0" fontId="81" fillId="0" borderId="0" xfId="0" applyFont="1" applyAlignment="1">
      <alignment vertical="center"/>
    </xf>
    <xf numFmtId="0" fontId="81"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3"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4" fillId="0" borderId="0" xfId="0" applyFont="1" applyFill="1" applyAlignment="1">
      <alignment vertical="center"/>
    </xf>
    <xf numFmtId="0" fontId="0" fillId="0" borderId="0" xfId="0" applyFill="1" applyAlignment="1">
      <alignment vertical="center" wrapText="1"/>
    </xf>
    <xf numFmtId="0" fontId="85" fillId="0" borderId="0" xfId="0" applyFont="1" applyFill="1" applyAlignment="1">
      <alignment vertical="center" wrapText="1"/>
    </xf>
    <xf numFmtId="0" fontId="82" fillId="0" borderId="0" xfId="0" applyFont="1" applyFill="1" applyAlignment="1">
      <alignment horizontal="left"/>
    </xf>
    <xf numFmtId="0" fontId="83" fillId="0" borderId="0" xfId="0" applyFont="1" applyFill="1" applyAlignment="1"/>
    <xf numFmtId="0" fontId="0" fillId="0" borderId="0" xfId="0" applyFill="1" applyAlignment="1"/>
    <xf numFmtId="0" fontId="84" fillId="0" borderId="0" xfId="0" applyFont="1" applyFill="1" applyBorder="1" applyAlignment="1">
      <alignment vertical="center" wrapText="1"/>
    </xf>
    <xf numFmtId="0" fontId="0" fillId="0" borderId="0" xfId="0" applyFill="1" applyBorder="1" applyAlignment="1">
      <alignment vertical="center" wrapText="1"/>
    </xf>
    <xf numFmtId="0" fontId="83"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0"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6"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7" fillId="0" borderId="1" xfId="0" applyFont="1" applyFill="1" applyBorder="1" applyAlignment="1">
      <alignment horizontal="center" vertical="center" wrapText="1"/>
    </xf>
    <xf numFmtId="0" fontId="87" fillId="0" borderId="1" xfId="0" applyFont="1" applyFill="1" applyBorder="1" applyAlignment="1">
      <alignment vertical="center" wrapText="1"/>
    </xf>
    <xf numFmtId="9" fontId="17" fillId="0" borderId="8"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82" fillId="0" borderId="0" xfId="0" applyFont="1" applyFill="1" applyAlignment="1">
      <alignment vertical="center" wrapText="1"/>
    </xf>
    <xf numFmtId="0" fontId="17" fillId="0" borderId="1" xfId="0" applyFont="1" applyFill="1" applyBorder="1" applyAlignment="1">
      <alignment horizontal="center" vertical="center" wrapText="1"/>
    </xf>
    <xf numFmtId="0" fontId="88" fillId="21" borderId="26" xfId="12" applyFont="1" applyFill="1" applyBorder="1" applyAlignment="1">
      <alignment horizontal="center" vertical="center" wrapText="1"/>
    </xf>
    <xf numFmtId="0" fontId="90" fillId="0" borderId="0" xfId="12" applyFont="1"/>
    <xf numFmtId="49" fontId="91" fillId="21" borderId="26" xfId="12" applyNumberFormat="1" applyFont="1" applyFill="1" applyBorder="1" applyAlignment="1">
      <alignment horizontal="left" vertical="center"/>
    </xf>
    <xf numFmtId="49" fontId="91" fillId="21" borderId="38" xfId="12" applyNumberFormat="1" applyFont="1" applyFill="1" applyBorder="1" applyAlignment="1">
      <alignment horizontal="left" vertical="center"/>
    </xf>
    <xf numFmtId="49" fontId="91" fillId="0" borderId="0" xfId="12" applyNumberFormat="1" applyFont="1" applyFill="1" applyBorder="1" applyAlignment="1">
      <alignment vertical="center"/>
    </xf>
    <xf numFmtId="0" fontId="92" fillId="0" borderId="0" xfId="12" applyFont="1" applyBorder="1"/>
    <xf numFmtId="0" fontId="92" fillId="0" borderId="0" xfId="12" applyFont="1"/>
    <xf numFmtId="0" fontId="92" fillId="22" borderId="38" xfId="12" applyFont="1" applyFill="1" applyBorder="1" applyAlignment="1"/>
    <xf numFmtId="0" fontId="92" fillId="22" borderId="46" xfId="12" applyFont="1" applyFill="1" applyBorder="1" applyAlignment="1">
      <alignment horizontal="center" vertical="center"/>
    </xf>
    <xf numFmtId="0" fontId="92" fillId="22" borderId="47" xfId="12" applyFont="1" applyFill="1" applyBorder="1" applyAlignment="1">
      <alignment horizontal="center" vertical="center"/>
    </xf>
    <xf numFmtId="0" fontId="92" fillId="22" borderId="20" xfId="12" applyFont="1" applyFill="1" applyBorder="1" applyAlignment="1">
      <alignment horizontal="center" vertical="center"/>
    </xf>
    <xf numFmtId="0" fontId="92" fillId="22" borderId="26" xfId="12" applyFont="1" applyFill="1" applyBorder="1" applyAlignment="1">
      <alignment horizontal="center" vertical="center"/>
    </xf>
    <xf numFmtId="0" fontId="92" fillId="22" borderId="20" xfId="12" applyFont="1" applyFill="1" applyBorder="1" applyAlignment="1"/>
    <xf numFmtId="0" fontId="92" fillId="22" borderId="26" xfId="12" applyFont="1" applyFill="1" applyBorder="1" applyAlignment="1"/>
    <xf numFmtId="0" fontId="92" fillId="22" borderId="48" xfId="12" applyFont="1" applyFill="1" applyBorder="1" applyAlignment="1">
      <alignment horizontal="center" vertical="center"/>
    </xf>
    <xf numFmtId="0" fontId="93" fillId="22" borderId="28" xfId="12" applyFont="1" applyFill="1" applyBorder="1" applyAlignment="1">
      <alignment horizontal="center" vertical="center" wrapText="1"/>
    </xf>
    <xf numFmtId="0" fontId="93" fillId="22" borderId="0" xfId="12" applyFont="1" applyFill="1" applyBorder="1" applyAlignment="1">
      <alignment horizontal="center" vertical="center" wrapText="1"/>
    </xf>
    <xf numFmtId="0" fontId="97" fillId="0" borderId="0" xfId="12" applyFont="1" applyBorder="1" applyAlignment="1">
      <alignment vertical="center"/>
    </xf>
    <xf numFmtId="0" fontId="97" fillId="0" borderId="0" xfId="12" applyFont="1" applyFill="1" applyBorder="1" applyAlignment="1">
      <alignment vertical="center"/>
    </xf>
    <xf numFmtId="0" fontId="92" fillId="0" borderId="0" xfId="12" applyFont="1" applyFill="1" applyBorder="1"/>
    <xf numFmtId="0" fontId="92" fillId="0" borderId="0" xfId="12" applyFont="1" applyFill="1"/>
    <xf numFmtId="0" fontId="92" fillId="0" borderId="0" xfId="12" applyFont="1" applyBorder="1" applyAlignment="1">
      <alignment wrapText="1"/>
    </xf>
    <xf numFmtId="0" fontId="92"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Fill="1" applyBorder="1" applyAlignment="1">
      <alignment horizontal="center" vertical="center" wrapText="1"/>
    </xf>
    <xf numFmtId="0" fontId="0" fillId="0" borderId="0" xfId="0" applyFill="1" applyAlignment="1">
      <alignment horizontal="center" vertical="center"/>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Fill="1" applyBorder="1" applyAlignment="1">
      <alignment horizontal="left" vertical="center" wrapText="1"/>
    </xf>
    <xf numFmtId="0" fontId="20" fillId="10" borderId="1" xfId="3" quotePrefix="1" applyFont="1" applyFill="1" applyBorder="1" applyAlignment="1">
      <alignment horizontal="left" vertical="center"/>
    </xf>
    <xf numFmtId="0" fontId="0" fillId="0" borderId="0" xfId="0" applyBorder="1" applyAlignment="1">
      <alignment horizontal="center" vertical="center"/>
    </xf>
    <xf numFmtId="0" fontId="17" fillId="0" borderId="0" xfId="0" applyFont="1" applyFill="1" applyAlignment="1">
      <alignment horizontal="center"/>
    </xf>
    <xf numFmtId="0" fontId="0" fillId="0" borderId="0" xfId="0" applyFill="1" applyAlignment="1">
      <alignment wrapText="1"/>
    </xf>
    <xf numFmtId="0" fontId="31" fillId="0" borderId="0" xfId="0" applyFont="1" applyFill="1" applyAlignment="1">
      <alignment horizontal="left" vertical="center"/>
    </xf>
    <xf numFmtId="0" fontId="0" fillId="0" borderId="0" xfId="0" applyFill="1" applyAlignment="1">
      <alignment horizontal="left" vertical="center"/>
    </xf>
    <xf numFmtId="0" fontId="98" fillId="0" borderId="0" xfId="0" applyFont="1" applyFill="1" applyAlignment="1">
      <alignment horizontal="left" vertical="center"/>
    </xf>
    <xf numFmtId="49" fontId="20" fillId="0" borderId="1" xfId="15" applyNumberFormat="1" applyFont="1" applyFill="1" applyBorder="1" applyAlignment="1">
      <alignment horizontal="center" vertical="center" wrapText="1"/>
    </xf>
    <xf numFmtId="49" fontId="20" fillId="0" borderId="1" xfId="15" quotePrefix="1" applyNumberFormat="1" applyFont="1" applyFill="1" applyBorder="1" applyAlignment="1">
      <alignment horizontal="center" vertical="center" wrapText="1"/>
    </xf>
    <xf numFmtId="0" fontId="20"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15" applyFont="1" applyFill="1" applyBorder="1" applyAlignment="1">
      <alignment horizontal="left" vertical="center" wrapText="1"/>
    </xf>
    <xf numFmtId="0" fontId="20" fillId="0" borderId="1" xfId="15" applyFont="1" applyFill="1" applyBorder="1" applyAlignment="1">
      <alignment vertical="center" wrapText="1"/>
    </xf>
    <xf numFmtId="0" fontId="20" fillId="0" borderId="1" xfId="15" applyNumberFormat="1" applyFont="1" applyFill="1" applyBorder="1" applyAlignment="1">
      <alignment horizontal="center" vertical="center" wrapText="1"/>
    </xf>
    <xf numFmtId="0" fontId="99" fillId="0" borderId="1" xfId="15" applyFont="1" applyFill="1" applyBorder="1" applyAlignment="1">
      <alignment horizontal="left" vertical="center" wrapText="1" indent="2"/>
    </xf>
    <xf numFmtId="0" fontId="20" fillId="0" borderId="1" xfId="15" quotePrefix="1" applyFont="1" applyFill="1" applyBorder="1" applyAlignment="1">
      <alignment horizontal="center" vertical="center" wrapText="1"/>
    </xf>
    <xf numFmtId="0" fontId="20" fillId="0" borderId="0" xfId="0" applyFont="1" applyAlignment="1">
      <alignment horizontal="left"/>
    </xf>
    <xf numFmtId="0" fontId="20" fillId="0" borderId="0" xfId="0" applyFont="1" applyAlignment="1"/>
    <xf numFmtId="0" fontId="20" fillId="16" borderId="3" xfId="0" applyFont="1" applyFill="1" applyBorder="1" applyAlignment="1"/>
    <xf numFmtId="0" fontId="100" fillId="0" borderId="0" xfId="0" applyFont="1" applyBorder="1" applyAlignment="1">
      <alignment horizontal="center" vertical="center"/>
    </xf>
    <xf numFmtId="0" fontId="10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100" fillId="0" borderId="0" xfId="0" applyFont="1" applyAlignment="1">
      <alignment horizontal="center" vertical="center"/>
    </xf>
    <xf numFmtId="0" fontId="29" fillId="0" borderId="0" xfId="0" applyFont="1"/>
    <xf numFmtId="0" fontId="20" fillId="0" borderId="1" xfId="0" applyFont="1" applyBorder="1" applyAlignment="1">
      <alignment horizontal="center"/>
    </xf>
    <xf numFmtId="0" fontId="101" fillId="0" borderId="0" xfId="0" applyFont="1"/>
    <xf numFmtId="0" fontId="20" fillId="0" borderId="1" xfId="0" applyFont="1" applyBorder="1"/>
    <xf numFmtId="0" fontId="20" fillId="0" borderId="1" xfId="0" applyFont="1" applyBorder="1" applyAlignment="1">
      <alignment horizontal="left" indent="2"/>
    </xf>
    <xf numFmtId="0" fontId="20" fillId="0" borderId="1" xfId="0" applyFont="1" applyFill="1" applyBorder="1" applyAlignment="1">
      <alignment horizontal="left" wrapText="1" indent="2"/>
    </xf>
    <xf numFmtId="0" fontId="20" fillId="0" borderId="1" xfId="0" applyFont="1" applyFill="1" applyBorder="1" applyAlignment="1">
      <alignment horizontal="left" indent="2"/>
    </xf>
    <xf numFmtId="0" fontId="20" fillId="0" borderId="1" xfId="0" applyFont="1" applyFill="1" applyBorder="1" applyAlignment="1">
      <alignment horizontal="left" indent="4"/>
    </xf>
    <xf numFmtId="0" fontId="102" fillId="0" borderId="0" xfId="0" applyFont="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Border="1" applyAlignment="1">
      <alignment vertical="top" wrapText="1"/>
    </xf>
    <xf numFmtId="0" fontId="102" fillId="0" borderId="0" xfId="0" applyFont="1" applyBorder="1" applyAlignment="1">
      <alignment horizontal="left" wrapText="1"/>
    </xf>
    <xf numFmtId="0" fontId="20" fillId="0" borderId="0" xfId="0" applyFont="1" applyBorder="1" applyAlignment="1">
      <alignment horizontal="left" wrapText="1"/>
    </xf>
    <xf numFmtId="0" fontId="102" fillId="0" borderId="0" xfId="0" applyFont="1" applyBorder="1"/>
    <xf numFmtId="0" fontId="20" fillId="0" borderId="1" xfId="0" applyFont="1" applyFill="1" applyBorder="1" applyAlignment="1">
      <alignment horizont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9" fillId="0" borderId="13" xfId="0" applyFont="1" applyBorder="1" applyAlignment="1">
      <alignment horizontal="center"/>
    </xf>
    <xf numFmtId="0" fontId="29" fillId="0" borderId="13" xfId="0" applyFont="1" applyFill="1" applyBorder="1" applyAlignment="1">
      <alignment horizontal="center"/>
    </xf>
    <xf numFmtId="0" fontId="103" fillId="0" borderId="0" xfId="14" applyFont="1" applyFill="1" applyBorder="1" applyAlignment="1">
      <alignment horizontal="left" vertical="center"/>
    </xf>
    <xf numFmtId="0" fontId="103" fillId="6" borderId="1" xfId="17" applyNumberFormat="1"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3" fillId="0" borderId="0" xfId="2" applyFont="1" applyFill="1" applyBorder="1">
      <alignment vertical="center"/>
    </xf>
    <xf numFmtId="0" fontId="32" fillId="0" borderId="0" xfId="4" applyFont="1" applyFill="1" applyBorder="1" applyAlignment="1">
      <alignment horizontal="left" vertical="center"/>
    </xf>
    <xf numFmtId="0" fontId="12" fillId="0" borderId="0" xfId="1" applyFont="1" applyFill="1" applyBorder="1" applyAlignment="1">
      <alignment vertical="center"/>
    </xf>
    <xf numFmtId="0" fontId="15" fillId="0" borderId="0" xfId="4" applyFont="1" applyFill="1" applyBorder="1" applyAlignment="1">
      <alignment vertical="center"/>
    </xf>
    <xf numFmtId="0" fontId="15" fillId="0" borderId="0" xfId="4" applyFont="1" applyFill="1" applyBorder="1" applyAlignment="1">
      <alignment horizontal="left" vertical="center"/>
    </xf>
    <xf numFmtId="0" fontId="29" fillId="0" borderId="0" xfId="4" applyFont="1" applyFill="1" applyBorder="1" applyAlignment="1">
      <alignment vertical="center"/>
    </xf>
    <xf numFmtId="0" fontId="20" fillId="0" borderId="0" xfId="2" applyFont="1" applyFill="1" applyBorder="1">
      <alignment vertical="center"/>
    </xf>
    <xf numFmtId="0" fontId="29" fillId="10" borderId="14" xfId="3" applyFont="1" applyFill="1" applyBorder="1" applyAlignment="1" applyProtection="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pplyProtection="1">
      <alignment horizontal="center" vertical="center" wrapText="1"/>
    </xf>
    <xf numFmtId="0" fontId="13" fillId="0" borderId="0" xfId="2" applyFont="1" applyFill="1">
      <alignment vertical="center"/>
    </xf>
    <xf numFmtId="0" fontId="20" fillId="0" borderId="0" xfId="3" applyFont="1" applyFill="1" applyBorder="1" applyAlignment="1" applyProtection="1">
      <alignment vertical="center"/>
    </xf>
    <xf numFmtId="0" fontId="29" fillId="0" borderId="1" xfId="3" quotePrefix="1" applyFont="1" applyFill="1" applyBorder="1" applyAlignment="1">
      <alignment horizontal="center" vertical="center"/>
    </xf>
    <xf numFmtId="0" fontId="29" fillId="0" borderId="13" xfId="3" applyFont="1" applyFill="1" applyBorder="1" applyAlignment="1">
      <alignment horizontal="left" vertical="center" wrapText="1" indent="1"/>
    </xf>
    <xf numFmtId="0" fontId="20" fillId="0" borderId="8" xfId="3" applyFont="1" applyFill="1" applyBorder="1" applyAlignment="1">
      <alignment horizontal="left" vertical="center" wrapText="1" indent="2"/>
    </xf>
    <xf numFmtId="0" fontId="20" fillId="0" borderId="11" xfId="3" applyFont="1" applyFill="1" applyBorder="1" applyAlignment="1">
      <alignment horizontal="left" vertical="center" wrapText="1" indent="3"/>
    </xf>
    <xf numFmtId="0" fontId="104" fillId="0" borderId="11" xfId="3" applyFont="1" applyFill="1" applyBorder="1" applyAlignment="1">
      <alignment horizontal="left" vertical="center" wrapText="1" indent="3"/>
    </xf>
    <xf numFmtId="0" fontId="14" fillId="0" borderId="0" xfId="3" quotePrefix="1" applyFont="1" applyFill="1" applyBorder="1" applyAlignment="1">
      <alignment horizontal="right" vertical="center"/>
    </xf>
    <xf numFmtId="3" fontId="105"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20" fillId="0" borderId="0" xfId="3" quotePrefix="1" applyFont="1" applyFill="1" applyBorder="1" applyAlignment="1">
      <alignment horizontal="right" vertical="center"/>
    </xf>
    <xf numFmtId="0" fontId="20" fillId="0" borderId="0" xfId="3" applyFont="1" applyFill="1" applyBorder="1" applyAlignment="1">
      <alignment horizontal="left" vertical="center" wrapText="1" indent="1"/>
    </xf>
    <xf numFmtId="0" fontId="20" fillId="0" borderId="0" xfId="2" applyFont="1" applyFill="1" applyBorder="1" applyAlignment="1">
      <alignment horizontal="left" vertical="center" wrapText="1" indent="1"/>
    </xf>
    <xf numFmtId="0" fontId="20" fillId="0" borderId="14" xfId="2" applyFont="1" applyFill="1" applyBorder="1">
      <alignment vertical="center"/>
    </xf>
    <xf numFmtId="0" fontId="29" fillId="0" borderId="14" xfId="8" applyFont="1" applyFill="1" applyBorder="1" applyAlignment="1">
      <alignment horizontal="center" vertical="center" wrapText="1"/>
    </xf>
    <xf numFmtId="0" fontId="29" fillId="0" borderId="9" xfId="3" applyFont="1" applyFill="1" applyBorder="1" applyAlignment="1">
      <alignment horizontal="left" vertical="center" wrapText="1" indent="1"/>
    </xf>
    <xf numFmtId="0" fontId="20" fillId="0" borderId="3" xfId="3" applyFont="1" applyFill="1" applyBorder="1" applyAlignment="1">
      <alignment horizontal="left" vertical="center" wrapText="1" indent="2"/>
    </xf>
    <xf numFmtId="0" fontId="20" fillId="0" borderId="10" xfId="3" applyFont="1" applyFill="1" applyBorder="1" applyAlignment="1">
      <alignment horizontal="left" vertical="center" wrapText="1" indent="3"/>
    </xf>
    <xf numFmtId="0" fontId="104" fillId="0" borderId="10" xfId="3" applyFont="1" applyFill="1" applyBorder="1" applyAlignment="1">
      <alignment horizontal="left" vertical="center" wrapText="1" indent="3"/>
    </xf>
    <xf numFmtId="0" fontId="29" fillId="0" borderId="1" xfId="3" quotePrefix="1" applyNumberFormat="1" applyFont="1" applyFill="1" applyBorder="1" applyAlignment="1">
      <alignment horizontal="center" vertical="center"/>
    </xf>
    <xf numFmtId="0" fontId="29" fillId="0" borderId="1" xfId="3" applyFont="1" applyFill="1" applyBorder="1" applyAlignment="1">
      <alignment horizontal="left" vertical="center" wrapText="1" indent="1"/>
    </xf>
    <xf numFmtId="0" fontId="13" fillId="0" borderId="0" xfId="2" applyFont="1" applyFill="1" applyAlignment="1">
      <alignment vertical="top" wrapText="1"/>
    </xf>
    <xf numFmtId="0" fontId="13" fillId="0" borderId="0" xfId="2" applyFont="1" applyFill="1" applyBorder="1" applyAlignment="1">
      <alignment vertical="center"/>
    </xf>
    <xf numFmtId="0" fontId="106" fillId="0" borderId="0" xfId="3" applyFont="1" applyFill="1" applyBorder="1" applyAlignment="1" applyProtection="1">
      <alignment vertical="center"/>
    </xf>
    <xf numFmtId="0" fontId="107"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4" fillId="0" borderId="0" xfId="3" quotePrefix="1" applyFont="1" applyFill="1" applyBorder="1" applyAlignment="1">
      <alignment horizontal="center" vertical="center"/>
    </xf>
    <xf numFmtId="0" fontId="14" fillId="0" borderId="10" xfId="3" quotePrefix="1" applyFont="1" applyFill="1" applyBorder="1" applyAlignment="1">
      <alignment horizontal="center" vertical="center"/>
    </xf>
    <xf numFmtId="0" fontId="13" fillId="0" borderId="0" xfId="2" applyFont="1" applyFill="1" applyBorder="1" applyAlignment="1">
      <alignment vertical="center" wrapText="1"/>
    </xf>
    <xf numFmtId="0" fontId="108" fillId="0" borderId="0" xfId="2" applyFont="1" applyFill="1" applyAlignment="1">
      <alignment vertical="top"/>
    </xf>
    <xf numFmtId="0" fontId="109" fillId="0" borderId="0" xfId="0" applyFont="1" applyFill="1" applyAlignment="1">
      <alignment vertical="top"/>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0" fillId="0" borderId="1" xfId="2" applyFont="1" applyFill="1" applyBorder="1" applyAlignment="1">
      <alignment horizontal="center" vertical="center"/>
    </xf>
    <xf numFmtId="0" fontId="20" fillId="0" borderId="1" xfId="2" applyFont="1" applyFill="1" applyBorder="1" applyAlignment="1">
      <alignment horizontal="left" vertical="center" wrapText="1"/>
    </xf>
    <xf numFmtId="0" fontId="20" fillId="0" borderId="0" xfId="0" applyFont="1" applyFill="1" applyAlignment="1">
      <alignment vertical="top"/>
    </xf>
    <xf numFmtId="0" fontId="110" fillId="0" borderId="0" xfId="2" applyFont="1" applyFill="1" applyBorder="1" applyAlignment="1">
      <alignment vertical="top"/>
    </xf>
    <xf numFmtId="0" fontId="111" fillId="0" borderId="0" xfId="0" applyFont="1" applyFill="1" applyAlignment="1">
      <alignment vertical="top"/>
    </xf>
    <xf numFmtId="0" fontId="0" fillId="0" borderId="0" xfId="0" applyFill="1" applyAlignment="1">
      <alignment vertical="top"/>
    </xf>
    <xf numFmtId="0" fontId="13"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7"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2" fillId="10" borderId="8" xfId="0" applyFont="1" applyFill="1" applyBorder="1" applyAlignment="1">
      <alignment horizontal="left" vertical="center" wrapText="1" indent="3"/>
    </xf>
    <xf numFmtId="0" fontId="0" fillId="10" borderId="14" xfId="0" applyFill="1" applyBorder="1" applyAlignment="1">
      <alignment wrapText="1"/>
    </xf>
    <xf numFmtId="0" fontId="0" fillId="24"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applyFill="1"/>
    <xf numFmtId="0" fontId="85" fillId="0" borderId="0" xfId="0" applyFont="1" applyFill="1" applyAlignment="1">
      <alignment wrapText="1"/>
    </xf>
    <xf numFmtId="0" fontId="113" fillId="0" borderId="0" xfId="0" applyFont="1" applyFill="1" applyAlignment="1"/>
    <xf numFmtId="0" fontId="74"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114"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5"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6" fillId="0" borderId="0" xfId="0" applyFont="1" applyFill="1"/>
    <xf numFmtId="0" fontId="17" fillId="0" borderId="1" xfId="0" applyFont="1" applyFill="1" applyBorder="1" applyAlignment="1">
      <alignment vertical="center"/>
    </xf>
    <xf numFmtId="0" fontId="0" fillId="0" borderId="1" xfId="0" applyFill="1" applyBorder="1" applyAlignment="1">
      <alignment vertical="center"/>
    </xf>
    <xf numFmtId="0" fontId="28" fillId="0" borderId="8" xfId="0" applyFont="1" applyFill="1" applyBorder="1" applyAlignment="1">
      <alignment horizontal="left" vertical="center" wrapText="1"/>
    </xf>
    <xf numFmtId="0" fontId="117" fillId="0" borderId="8" xfId="0" applyFont="1" applyFill="1" applyBorder="1" applyAlignment="1">
      <alignment horizontal="left" vertical="center" wrapText="1" indent="3"/>
    </xf>
    <xf numFmtId="0" fontId="118" fillId="0" borderId="8" xfId="0" applyFont="1" applyFill="1" applyBorder="1" applyAlignment="1">
      <alignment horizontal="left" vertical="center" wrapText="1" indent="3"/>
    </xf>
    <xf numFmtId="0" fontId="20"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7" fillId="0" borderId="13" xfId="0" applyFont="1" applyFill="1" applyBorder="1" applyAlignment="1">
      <alignment vertical="center" wrapText="1"/>
    </xf>
    <xf numFmtId="0" fontId="77"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9" fillId="0" borderId="0" xfId="0" applyFont="1" applyFill="1" applyAlignment="1"/>
    <xf numFmtId="0" fontId="82" fillId="0" borderId="0" xfId="0" applyFont="1" applyFill="1" applyAlignment="1">
      <alignment wrapText="1"/>
    </xf>
    <xf numFmtId="0" fontId="17" fillId="6" borderId="1" xfId="0" applyFont="1" applyFill="1" applyBorder="1" applyAlignment="1">
      <alignment horizontal="center"/>
    </xf>
    <xf numFmtId="0" fontId="43" fillId="0" borderId="0" xfId="0" applyFont="1" applyBorder="1" applyAlignment="1">
      <alignment horizontal="center" vertical="center"/>
    </xf>
    <xf numFmtId="0" fontId="33" fillId="0" borderId="0" xfId="0" applyFont="1" applyBorder="1" applyAlignment="1">
      <alignment horizontal="justify" vertical="center"/>
    </xf>
    <xf numFmtId="0" fontId="120" fillId="0" borderId="0" xfId="0" applyFont="1"/>
    <xf numFmtId="0" fontId="71" fillId="0" borderId="0" xfId="0" applyFont="1" applyAlignment="1">
      <alignment horizontal="center" vertical="center" wrapText="1"/>
    </xf>
    <xf numFmtId="0" fontId="79" fillId="0" borderId="0" xfId="0" applyFont="1" applyBorder="1" applyAlignment="1">
      <alignment horizontal="center" vertical="center" wrapText="1"/>
    </xf>
    <xf numFmtId="0" fontId="0" fillId="0" borderId="0" xfId="0" applyAlignment="1">
      <alignment vertical="center" wrapText="1"/>
    </xf>
    <xf numFmtId="0" fontId="33" fillId="0" borderId="0" xfId="0" applyFont="1" applyBorder="1" applyAlignment="1">
      <alignment vertical="center" wrapText="1"/>
    </xf>
    <xf numFmtId="0" fontId="121" fillId="0" borderId="0" xfId="0" applyFont="1"/>
    <xf numFmtId="0" fontId="33" fillId="0" borderId="0" xfId="0" applyFont="1" applyAlignment="1">
      <alignment vertical="center" wrapText="1"/>
    </xf>
    <xf numFmtId="0" fontId="33" fillId="0" borderId="0" xfId="0" applyFont="1" applyFill="1" applyBorder="1" applyAlignment="1">
      <alignment vertical="center" wrapText="1"/>
    </xf>
    <xf numFmtId="0" fontId="67" fillId="0" borderId="0" xfId="0" applyFont="1" applyAlignment="1">
      <alignment horizontal="center" vertical="center"/>
    </xf>
    <xf numFmtId="0" fontId="33" fillId="0" borderId="4" xfId="0" applyFont="1" applyBorder="1" applyAlignment="1">
      <alignment horizontal="center" vertical="center" wrapText="1"/>
    </xf>
    <xf numFmtId="0" fontId="13"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Border="1" applyAlignment="1">
      <alignment horizontal="left" vertical="top"/>
    </xf>
    <xf numFmtId="0" fontId="122" fillId="0" borderId="0" xfId="0" applyFont="1" applyBorder="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3" fillId="0" borderId="0" xfId="0" applyFont="1"/>
    <xf numFmtId="0" fontId="85" fillId="0" borderId="0" xfId="0" applyFont="1"/>
    <xf numFmtId="0" fontId="71"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wrapText="1"/>
    </xf>
    <xf numFmtId="0" fontId="0" fillId="0" borderId="1" xfId="0" applyBorder="1" applyAlignment="1">
      <alignment vertical="top" wrapText="1"/>
    </xf>
    <xf numFmtId="0" fontId="20" fillId="0" borderId="0" xfId="0" applyFont="1" applyFill="1" applyBorder="1" applyAlignment="1">
      <alignment vertical="center"/>
    </xf>
    <xf numFmtId="0" fontId="20" fillId="0" borderId="4" xfId="0" applyFont="1" applyFill="1" applyBorder="1" applyAlignment="1">
      <alignment vertical="center"/>
    </xf>
    <xf numFmtId="0" fontId="20" fillId="0" borderId="13" xfId="0" applyFont="1" applyFill="1" applyBorder="1" applyAlignment="1">
      <alignment horizont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14" xfId="0" applyFont="1" applyFill="1" applyBorder="1" applyAlignment="1">
      <alignment horizont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left" wrapText="1"/>
    </xf>
    <xf numFmtId="0" fontId="20" fillId="0" borderId="1" xfId="0" applyFont="1" applyFill="1" applyBorder="1" applyAlignment="1"/>
    <xf numFmtId="0" fontId="20" fillId="0" borderId="1" xfId="0" applyFont="1" applyFill="1" applyBorder="1" applyAlignment="1">
      <alignment horizontal="left" wrapText="1"/>
    </xf>
    <xf numFmtId="0" fontId="32" fillId="0" borderId="0" xfId="0" applyFont="1" applyFill="1" applyAlignment="1"/>
    <xf numFmtId="0" fontId="31" fillId="0" borderId="0" xfId="0" applyFont="1" applyFill="1" applyAlignment="1"/>
    <xf numFmtId="0" fontId="20" fillId="0" borderId="9" xfId="0" applyFont="1" applyFill="1" applyBorder="1" applyAlignment="1">
      <alignment horizontal="center"/>
    </xf>
    <xf numFmtId="0" fontId="20" fillId="0" borderId="13" xfId="0" applyFont="1" applyFill="1" applyBorder="1" applyAlignment="1">
      <alignment horizontal="center" vertical="center"/>
    </xf>
    <xf numFmtId="0" fontId="20" fillId="0" borderId="7" xfId="0" applyFont="1" applyFill="1" applyBorder="1" applyAlignment="1">
      <alignment horizontal="left" wrapText="1"/>
    </xf>
    <xf numFmtId="0" fontId="20" fillId="0" borderId="7" xfId="0" applyFont="1" applyFill="1" applyBorder="1"/>
    <xf numFmtId="0" fontId="32" fillId="0" borderId="0" xfId="0" applyFont="1" applyFill="1" applyBorder="1" applyAlignment="1"/>
    <xf numFmtId="0" fontId="32" fillId="0" borderId="0" xfId="0" applyFont="1" applyFill="1" applyBorder="1" applyAlignment="1">
      <alignment horizontal="left"/>
    </xf>
    <xf numFmtId="0" fontId="31" fillId="0" borderId="0" xfId="0" applyFont="1" applyFill="1" applyBorder="1" applyAlignment="1">
      <alignment horizontal="left"/>
    </xf>
    <xf numFmtId="0" fontId="39" fillId="0" borderId="0" xfId="0" applyFont="1" applyFill="1" applyBorder="1" applyAlignment="1"/>
    <xf numFmtId="0" fontId="20" fillId="0" borderId="0" xfId="0" applyFont="1" applyFill="1" applyAlignment="1">
      <alignment vertical="center"/>
    </xf>
    <xf numFmtId="0" fontId="20" fillId="0" borderId="13" xfId="0" applyFont="1" applyFill="1" applyBorder="1" applyAlignment="1">
      <alignment horizontal="center" vertical="center" wrapText="1"/>
    </xf>
    <xf numFmtId="9" fontId="20" fillId="0" borderId="13" xfId="18" applyFont="1" applyFill="1" applyBorder="1" applyAlignment="1">
      <alignment horizontal="center" vertical="center" wrapText="1"/>
    </xf>
    <xf numFmtId="0" fontId="29" fillId="0" borderId="1" xfId="0" applyFont="1" applyFill="1" applyBorder="1" applyAlignment="1">
      <alignment horizontal="center"/>
    </xf>
    <xf numFmtId="0" fontId="31" fillId="0" borderId="0" xfId="0" applyFont="1" applyFill="1" applyBorder="1" applyAlignment="1"/>
    <xf numFmtId="0" fontId="20" fillId="0" borderId="0" xfId="0" applyFont="1" applyFill="1" applyAlignment="1"/>
    <xf numFmtId="0" fontId="20" fillId="0" borderId="4" xfId="0" applyFont="1" applyFill="1" applyBorder="1" applyAlignment="1"/>
    <xf numFmtId="0" fontId="20" fillId="0" borderId="5" xfId="0" applyFont="1" applyFill="1" applyBorder="1" applyAlignment="1"/>
    <xf numFmtId="0" fontId="20" fillId="0" borderId="6" xfId="0" applyFont="1" applyFill="1" applyBorder="1" applyAlignment="1"/>
    <xf numFmtId="0" fontId="17" fillId="0" borderId="0" xfId="0" applyFont="1" applyFill="1" applyAlignment="1">
      <alignment horizontal="left"/>
    </xf>
    <xf numFmtId="0" fontId="83" fillId="0" borderId="0" xfId="0" applyFont="1" applyAlignment="1">
      <alignment vertical="center"/>
    </xf>
    <xf numFmtId="0" fontId="33" fillId="0" borderId="0" xfId="0" applyFont="1" applyAlignment="1">
      <alignment vertical="center"/>
    </xf>
    <xf numFmtId="0" fontId="119" fillId="0" borderId="0" xfId="0" applyFont="1" applyBorder="1" applyAlignment="1">
      <alignment horizontal="left" vertical="top" wrapText="1"/>
    </xf>
    <xf numFmtId="0" fontId="57" fillId="0" borderId="0" xfId="0" applyFont="1"/>
    <xf numFmtId="0" fontId="17"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06" fillId="0" borderId="1" xfId="0" applyFont="1" applyBorder="1" applyAlignment="1">
      <alignment horizontal="center" vertical="center"/>
    </xf>
    <xf numFmtId="0" fontId="106" fillId="0" borderId="1" xfId="0" applyFont="1" applyBorder="1" applyAlignment="1">
      <alignment horizontal="justify" vertical="top" wrapText="1"/>
    </xf>
    <xf numFmtId="0" fontId="78" fillId="0" borderId="1" xfId="0" applyFont="1" applyBorder="1" applyAlignment="1">
      <alignment horizontal="center" vertical="center" wrapText="1"/>
    </xf>
    <xf numFmtId="0" fontId="78" fillId="0" borderId="7" xfId="0" applyFont="1" applyBorder="1" applyAlignment="1">
      <alignment horizontal="justify" vertical="center" wrapText="1"/>
    </xf>
    <xf numFmtId="0" fontId="106" fillId="0" borderId="7" xfId="0" applyFont="1" applyBorder="1" applyAlignment="1">
      <alignment horizontal="justify" vertical="center" wrapText="1"/>
    </xf>
    <xf numFmtId="0" fontId="78" fillId="0" borderId="13" xfId="0" applyFont="1" applyBorder="1" applyAlignment="1">
      <alignment horizontal="center" vertical="center" wrapText="1"/>
    </xf>
    <xf numFmtId="0" fontId="106" fillId="0" borderId="9" xfId="0" applyFont="1" applyBorder="1" applyAlignment="1">
      <alignment horizontal="justify" vertical="center" wrapText="1"/>
    </xf>
    <xf numFmtId="0" fontId="0" fillId="0" borderId="13" xfId="0" applyFont="1" applyBorder="1"/>
    <xf numFmtId="0" fontId="78" fillId="0" borderId="15" xfId="0" applyFont="1" applyBorder="1" applyAlignment="1">
      <alignment horizontal="center" vertical="center" wrapText="1"/>
    </xf>
    <xf numFmtId="0" fontId="125" fillId="0" borderId="2" xfId="0" applyFont="1" applyBorder="1" applyAlignment="1">
      <alignment horizontal="justify" vertical="center" wrapText="1"/>
    </xf>
    <xf numFmtId="0" fontId="0" fillId="0" borderId="15" xfId="0" applyFont="1" applyBorder="1"/>
    <xf numFmtId="0" fontId="125" fillId="0" borderId="15" xfId="0" applyFont="1" applyBorder="1" applyAlignment="1">
      <alignment horizontal="right" vertical="center" wrapText="1"/>
    </xf>
    <xf numFmtId="0" fontId="125" fillId="0" borderId="14" xfId="0" applyFont="1" applyBorder="1" applyAlignment="1">
      <alignment horizontal="right" vertical="center" wrapText="1"/>
    </xf>
    <xf numFmtId="0" fontId="125"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6" fillId="0" borderId="15" xfId="0" applyFont="1" applyBorder="1" applyAlignment="1">
      <alignment horizontal="justify" vertical="center" wrapText="1"/>
    </xf>
    <xf numFmtId="0" fontId="78"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2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0" fillId="0" borderId="1" xfId="0" applyFont="1" applyFill="1" applyBorder="1" applyAlignment="1">
      <alignment vertical="top"/>
    </xf>
    <xf numFmtId="0" fontId="13" fillId="0" borderId="1" xfId="2" applyFont="1" applyFill="1" applyBorder="1" applyAlignment="1">
      <alignment horizontal="center" vertical="center"/>
    </xf>
    <xf numFmtId="0" fontId="17"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3" xfId="2" applyFont="1" applyFill="1" applyBorder="1" applyAlignment="1">
      <alignment horizontal="center" vertical="center"/>
    </xf>
    <xf numFmtId="0" fontId="20" fillId="0" borderId="1" xfId="2" applyFont="1" applyFill="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5" fillId="25" borderId="0" xfId="13" applyFont="1" applyFill="1" applyBorder="1" applyAlignment="1" applyProtection="1">
      <alignment vertical="center" wrapText="1"/>
    </xf>
    <xf numFmtId="0" fontId="131" fillId="26" borderId="0" xfId="13" applyFont="1" applyFill="1" applyBorder="1" applyAlignment="1" applyProtection="1">
      <alignment vertical="center" wrapText="1"/>
    </xf>
    <xf numFmtId="0" fontId="96" fillId="27" borderId="0" xfId="13" applyFont="1" applyFill="1" applyBorder="1" applyAlignment="1" applyProtection="1">
      <alignment vertical="center" wrapText="1"/>
    </xf>
    <xf numFmtId="0" fontId="95" fillId="23" borderId="0" xfId="13" applyFont="1" applyFill="1" applyBorder="1" applyAlignment="1" applyProtection="1"/>
    <xf numFmtId="0" fontId="104" fillId="0" borderId="0" xfId="13" applyFont="1" applyFill="1" applyBorder="1" applyAlignment="1" applyProtection="1">
      <alignment vertical="center" wrapText="1"/>
    </xf>
    <xf numFmtId="49" fontId="132" fillId="0" borderId="28" xfId="13" applyNumberFormat="1" applyFont="1" applyFill="1" applyBorder="1" applyAlignment="1" applyProtection="1">
      <alignment vertical="center" wrapText="1"/>
    </xf>
    <xf numFmtId="49" fontId="132" fillId="0" borderId="0" xfId="13" applyNumberFormat="1" applyFont="1" applyFill="1" applyBorder="1" applyAlignment="1" applyProtection="1">
      <alignment vertical="center" wrapText="1"/>
    </xf>
    <xf numFmtId="0" fontId="104" fillId="0" borderId="0" xfId="13" applyFont="1" applyBorder="1" applyAlignment="1" applyProtection="1">
      <alignment wrapText="1"/>
    </xf>
    <xf numFmtId="0" fontId="133" fillId="0" borderId="0" xfId="13" applyFont="1" applyFill="1" applyBorder="1" applyAlignment="1" applyProtection="1">
      <alignment vertical="center" wrapText="1"/>
    </xf>
    <xf numFmtId="0" fontId="134" fillId="0" borderId="0" xfId="13" applyFont="1" applyFill="1" applyBorder="1" applyAlignment="1" applyProtection="1">
      <alignment vertical="center" wrapText="1"/>
    </xf>
    <xf numFmtId="0" fontId="7" fillId="0" borderId="0" xfId="12" applyFont="1" applyAlignment="1">
      <alignment wrapText="1"/>
    </xf>
    <xf numFmtId="0" fontId="136" fillId="0" borderId="0" xfId="13" applyFont="1" applyFill="1" applyBorder="1" applyAlignment="1" applyProtection="1">
      <alignment vertical="center" wrapText="1"/>
    </xf>
    <xf numFmtId="0" fontId="95" fillId="0" borderId="0" xfId="13" applyFont="1" applyFill="1" applyBorder="1" applyAlignment="1" applyProtection="1"/>
    <xf numFmtId="0" fontId="127" fillId="0" borderId="0" xfId="0" applyFont="1" applyAlignment="1">
      <alignment vertical="top"/>
    </xf>
    <xf numFmtId="0" fontId="7" fillId="22" borderId="24" xfId="12" applyFont="1" applyFill="1" applyBorder="1" applyAlignment="1"/>
    <xf numFmtId="0" fontId="7" fillId="22" borderId="38" xfId="12" applyFont="1" applyFill="1" applyBorder="1" applyAlignment="1"/>
    <xf numFmtId="0" fontId="7" fillId="22" borderId="20" xfId="12" applyFont="1" applyFill="1" applyBorder="1" applyAlignment="1"/>
    <xf numFmtId="0" fontId="7" fillId="22" borderId="26" xfId="12" applyFont="1" applyFill="1" applyBorder="1" applyAlignment="1"/>
    <xf numFmtId="0" fontId="127" fillId="0" borderId="21" xfId="12" applyFont="1" applyBorder="1" applyAlignment="1">
      <alignment horizontal="center" vertical="center" wrapText="1"/>
    </xf>
    <xf numFmtId="0" fontId="127" fillId="0" borderId="26" xfId="12" applyFont="1" applyFill="1" applyBorder="1" applyAlignment="1">
      <alignment horizontal="center" vertical="center" wrapText="1"/>
    </xf>
    <xf numFmtId="0" fontId="127" fillId="0" borderId="21" xfId="12" applyFont="1" applyFill="1" applyBorder="1" applyAlignment="1">
      <alignment horizontal="center" vertical="center" wrapText="1"/>
    </xf>
    <xf numFmtId="0" fontId="134" fillId="0" borderId="21" xfId="12" applyFont="1" applyFill="1" applyBorder="1" applyAlignment="1">
      <alignment horizontal="center" vertical="center" wrapText="1"/>
    </xf>
    <xf numFmtId="0" fontId="127" fillId="6" borderId="22" xfId="12" applyFont="1" applyFill="1" applyBorder="1" applyAlignment="1">
      <alignment horizontal="center" vertical="center" wrapText="1"/>
    </xf>
    <xf numFmtId="49" fontId="134" fillId="0" borderId="43" xfId="12" applyNumberFormat="1" applyFont="1" applyFill="1" applyBorder="1" applyAlignment="1">
      <alignment horizontal="center" vertical="center" wrapText="1"/>
    </xf>
    <xf numFmtId="49" fontId="141" fillId="0" borderId="28" xfId="6" applyNumberFormat="1" applyFont="1" applyFill="1" applyBorder="1" applyAlignment="1" applyProtection="1">
      <alignment vertical="center" wrapText="1"/>
    </xf>
    <xf numFmtId="49" fontId="134" fillId="0" borderId="0" xfId="12" applyNumberFormat="1" applyFont="1" applyFill="1" applyBorder="1" applyAlignment="1">
      <alignment horizontal="center" vertical="center" wrapText="1"/>
    </xf>
    <xf numFmtId="49" fontId="141" fillId="0" borderId="0" xfId="6" applyNumberFormat="1" applyFont="1" applyFill="1" applyBorder="1" applyAlignment="1" applyProtection="1">
      <alignment vertical="center" wrapText="1"/>
    </xf>
    <xf numFmtId="0" fontId="127" fillId="22" borderId="28" xfId="12" applyFont="1" applyFill="1" applyBorder="1" applyAlignment="1">
      <alignment horizontal="center" vertical="center" wrapText="1"/>
    </xf>
    <xf numFmtId="0" fontId="143" fillId="22" borderId="0" xfId="13" applyFont="1" applyFill="1" applyBorder="1" applyAlignment="1" applyProtection="1">
      <alignment horizontal="center" vertical="center" wrapText="1"/>
    </xf>
    <xf numFmtId="0" fontId="127" fillId="22" borderId="0" xfId="12" applyFont="1" applyFill="1" applyBorder="1" applyAlignment="1">
      <alignment horizontal="center" vertical="center" wrapText="1"/>
    </xf>
    <xf numFmtId="0" fontId="134" fillId="22" borderId="43" xfId="12" applyFont="1" applyFill="1" applyBorder="1" applyAlignment="1">
      <alignment horizontal="center" vertical="center" wrapText="1"/>
    </xf>
    <xf numFmtId="0" fontId="127" fillId="22" borderId="16" xfId="12" applyFont="1" applyFill="1" applyBorder="1" applyAlignment="1">
      <alignment horizontal="center" vertical="center" wrapText="1"/>
    </xf>
    <xf numFmtId="0" fontId="134" fillId="0" borderId="43" xfId="12" applyFont="1" applyFill="1" applyBorder="1" applyAlignment="1">
      <alignment horizontal="center" vertical="center" wrapText="1"/>
    </xf>
    <xf numFmtId="0" fontId="134" fillId="23" borderId="43" xfId="12" applyFont="1" applyFill="1" applyBorder="1" applyAlignment="1">
      <alignment horizontal="center" vertical="center" wrapText="1"/>
    </xf>
    <xf numFmtId="0" fontId="143" fillId="22" borderId="1" xfId="13" applyFont="1" applyFill="1" applyBorder="1" applyAlignment="1" applyProtection="1">
      <alignment horizontal="center" vertical="center" wrapText="1"/>
    </xf>
    <xf numFmtId="0" fontId="104" fillId="0" borderId="0" xfId="13" applyFont="1" applyFill="1" applyBorder="1" applyAlignment="1" applyProtection="1">
      <alignment wrapText="1"/>
    </xf>
    <xf numFmtId="49" fontId="138" fillId="21" borderId="20" xfId="12" applyNumberFormat="1" applyFont="1" applyFill="1" applyBorder="1" applyAlignment="1">
      <alignment horizontal="left" vertical="center"/>
    </xf>
    <xf numFmtId="49" fontId="138" fillId="21" borderId="38" xfId="12" applyNumberFormat="1" applyFont="1" applyFill="1" applyBorder="1" applyAlignment="1">
      <alignment horizontal="left" vertical="center"/>
    </xf>
    <xf numFmtId="0" fontId="7" fillId="22" borderId="49" xfId="12" applyFont="1" applyFill="1" applyBorder="1" applyAlignment="1"/>
    <xf numFmtId="0" fontId="143" fillId="22" borderId="14" xfId="13" applyFont="1" applyFill="1" applyBorder="1" applyAlignment="1" applyProtection="1">
      <alignment horizontal="center" vertical="center" wrapText="1"/>
    </xf>
    <xf numFmtId="0" fontId="134" fillId="0" borderId="0" xfId="12" applyFont="1" applyFill="1" applyBorder="1" applyAlignment="1">
      <alignment horizontal="center" vertical="center" wrapText="1"/>
    </xf>
    <xf numFmtId="0" fontId="135" fillId="0" borderId="0" xfId="13" applyFont="1" applyFill="1" applyBorder="1" applyAlignment="1" applyProtection="1">
      <alignment wrapText="1"/>
    </xf>
    <xf numFmtId="0" fontId="135" fillId="0" borderId="0" xfId="12" applyFont="1" applyFill="1" applyBorder="1" applyAlignment="1">
      <alignment horizontal="center" vertical="center"/>
    </xf>
    <xf numFmtId="0" fontId="104" fillId="0" borderId="0" xfId="13" applyFont="1" applyBorder="1" applyAlignment="1" applyProtection="1"/>
    <xf numFmtId="0" fontId="7" fillId="0" borderId="0" xfId="12" applyFont="1" applyBorder="1" applyAlignment="1">
      <alignment wrapText="1"/>
    </xf>
    <xf numFmtId="0" fontId="7" fillId="0" borderId="0" xfId="12" applyFont="1" applyBorder="1"/>
    <xf numFmtId="0" fontId="26" fillId="0" borderId="0" xfId="6" applyFill="1" applyBorder="1" applyAlignment="1" applyProtection="1">
      <alignment vertical="center" wrapText="1"/>
    </xf>
    <xf numFmtId="0" fontId="142" fillId="0" borderId="0" xfId="3" applyFont="1" applyFill="1" applyBorder="1" applyAlignment="1">
      <alignment vertical="center" wrapText="1"/>
    </xf>
    <xf numFmtId="0" fontId="104" fillId="0" borderId="0" xfId="13" applyFont="1" applyFill="1" applyBorder="1" applyAlignment="1" applyProtection="1">
      <alignment horizontal="left" vertical="center" wrapText="1"/>
    </xf>
    <xf numFmtId="0" fontId="16" fillId="0" borderId="0" xfId="0" applyFont="1" applyAlignment="1">
      <alignment wrapText="1"/>
    </xf>
    <xf numFmtId="0" fontId="16" fillId="0" borderId="0" xfId="0" applyFont="1" applyFill="1" applyAlignment="1">
      <alignment wrapText="1"/>
    </xf>
    <xf numFmtId="0" fontId="144" fillId="0" borderId="0" xfId="0" applyFont="1" applyAlignment="1">
      <alignment vertical="center"/>
    </xf>
    <xf numFmtId="0" fontId="139" fillId="0" borderId="0" xfId="0" applyFont="1" applyAlignment="1">
      <alignment vertical="center"/>
    </xf>
    <xf numFmtId="0" fontId="127" fillId="10" borderId="1" xfId="0" applyFont="1" applyFill="1" applyBorder="1" applyAlignment="1">
      <alignment horizontal="left" vertical="center" wrapText="1"/>
    </xf>
    <xf numFmtId="0" fontId="127" fillId="0" borderId="1" xfId="0" applyFont="1" applyBorder="1" applyAlignment="1">
      <alignment horizontal="center" vertical="center"/>
    </xf>
    <xf numFmtId="0" fontId="127" fillId="0" borderId="13" xfId="0" applyFont="1" applyBorder="1" applyAlignment="1">
      <alignment horizontal="center" vertical="center"/>
    </xf>
    <xf numFmtId="0" fontId="146" fillId="0" borderId="1" xfId="0" applyFont="1" applyBorder="1" applyAlignment="1">
      <alignment vertical="center" wrapText="1"/>
    </xf>
    <xf numFmtId="0" fontId="146" fillId="0" borderId="1" xfId="0" applyFont="1" applyBorder="1" applyAlignment="1">
      <alignment horizontal="center" vertical="center" wrapText="1"/>
    </xf>
    <xf numFmtId="0" fontId="147" fillId="0" borderId="1" xfId="0" applyFont="1" applyBorder="1" applyAlignment="1">
      <alignment horizontal="justify" vertical="center" wrapText="1"/>
    </xf>
    <xf numFmtId="0" fontId="146" fillId="2" borderId="1" xfId="0" applyFont="1" applyFill="1" applyBorder="1" applyAlignment="1">
      <alignment vertical="center"/>
    </xf>
    <xf numFmtId="0" fontId="146" fillId="0" borderId="1" xfId="0" applyFont="1" applyBorder="1" applyAlignment="1">
      <alignment horizontal="left" vertical="center" wrapText="1" indent="3"/>
    </xf>
    <xf numFmtId="0" fontId="146" fillId="0" borderId="1" xfId="0" applyFont="1" applyBorder="1" applyAlignment="1">
      <alignment vertical="center"/>
    </xf>
    <xf numFmtId="0" fontId="147" fillId="0" borderId="1" xfId="0" applyFont="1" applyBorder="1" applyAlignment="1">
      <alignment vertical="center" wrapText="1"/>
    </xf>
    <xf numFmtId="0" fontId="146" fillId="0" borderId="1" xfId="0" applyFont="1" applyBorder="1" applyAlignment="1">
      <alignment horizontal="left" vertical="center" wrapText="1" indent="2"/>
    </xf>
    <xf numFmtId="0" fontId="127" fillId="10" borderId="1" xfId="0" applyFont="1" applyFill="1" applyBorder="1" applyAlignment="1">
      <alignment horizontal="center" vertical="center" wrapText="1"/>
    </xf>
    <xf numFmtId="0" fontId="127"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0"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48" fillId="0" borderId="1" xfId="0" applyFont="1" applyBorder="1" applyAlignment="1">
      <alignment vertical="center" wrapText="1"/>
    </xf>
    <xf numFmtId="0" fontId="6" fillId="8" borderId="1" xfId="0" applyFont="1" applyFill="1" applyBorder="1" applyAlignment="1">
      <alignment vertical="center" wrapText="1"/>
    </xf>
    <xf numFmtId="0" fontId="127" fillId="0" borderId="1" xfId="0" applyFont="1" applyBorder="1" applyAlignment="1">
      <alignment vertical="center" wrapText="1"/>
    </xf>
    <xf numFmtId="0" fontId="148" fillId="0" borderId="1" xfId="0" applyFont="1" applyBorder="1" applyAlignment="1">
      <alignment horizontal="right" vertical="center" wrapText="1"/>
    </xf>
    <xf numFmtId="0" fontId="145" fillId="0" borderId="0" xfId="0" applyFont="1"/>
    <xf numFmtId="0" fontId="32" fillId="0" borderId="0" xfId="0" applyFont="1" applyAlignment="1">
      <alignment horizontal="left"/>
    </xf>
    <xf numFmtId="0" fontId="149" fillId="0" borderId="0" xfId="0" applyFont="1" applyAlignment="1">
      <alignment horizontal="left"/>
    </xf>
    <xf numFmtId="0" fontId="32" fillId="0" borderId="0" xfId="0" applyFont="1"/>
    <xf numFmtId="0" fontId="6" fillId="0" borderId="1" xfId="0" applyFont="1" applyBorder="1" applyAlignment="1">
      <alignment horizontal="center"/>
    </xf>
    <xf numFmtId="0" fontId="150" fillId="0" borderId="1" xfId="14" applyFont="1" applyFill="1" applyBorder="1" applyAlignment="1">
      <alignment wrapText="1"/>
    </xf>
    <xf numFmtId="49" fontId="151" fillId="6" borderId="55" xfId="14" applyNumberFormat="1" applyFont="1" applyFill="1" applyBorder="1" applyAlignment="1">
      <alignment horizontal="center" vertical="center" wrapText="1"/>
    </xf>
    <xf numFmtId="49" fontId="134" fillId="6" borderId="56" xfId="14" applyNumberFormat="1" applyFont="1" applyFill="1" applyBorder="1" applyAlignment="1">
      <alignment horizontal="center" vertical="center" wrapText="1"/>
    </xf>
    <xf numFmtId="49" fontId="134" fillId="6" borderId="1" xfId="14" applyNumberFormat="1" applyFont="1" applyFill="1" applyBorder="1" applyAlignment="1">
      <alignment horizontal="center" vertical="center" wrapText="1"/>
    </xf>
    <xf numFmtId="49" fontId="134" fillId="6" borderId="57" xfId="14" applyNumberFormat="1" applyFont="1" applyFill="1" applyBorder="1" applyAlignment="1">
      <alignment horizontal="center" vertical="center" wrapText="1"/>
    </xf>
    <xf numFmtId="49" fontId="134" fillId="6" borderId="58" xfId="14" applyNumberFormat="1" applyFont="1" applyFill="1" applyBorder="1" applyAlignment="1">
      <alignment horizontal="center" vertical="center" wrapText="1"/>
    </xf>
    <xf numFmtId="0" fontId="32" fillId="0" borderId="0" xfId="0" applyFont="1" applyAlignment="1">
      <alignment vertical="center"/>
    </xf>
    <xf numFmtId="0" fontId="155" fillId="0" borderId="0" xfId="0" applyFont="1"/>
    <xf numFmtId="0" fontId="156" fillId="0" borderId="0" xfId="0" applyFont="1" applyAlignment="1">
      <alignment vertical="center"/>
    </xf>
    <xf numFmtId="49" fontId="127" fillId="0" borderId="21" xfId="0" applyNumberFormat="1" applyFont="1" applyBorder="1" applyAlignment="1">
      <alignment horizontal="center" vertical="center" wrapText="1"/>
    </xf>
    <xf numFmtId="0" fontId="127"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4" fillId="0" borderId="32" xfId="0" applyNumberFormat="1" applyFont="1" applyBorder="1" applyAlignment="1">
      <alignment horizontal="center" vertical="center" wrapText="1"/>
    </xf>
    <xf numFmtId="0" fontId="104" fillId="0" borderId="33" xfId="0" applyFont="1" applyBorder="1" applyAlignment="1">
      <alignment horizontal="left" vertical="center" wrapText="1" indent="1"/>
    </xf>
    <xf numFmtId="49" fontId="127" fillId="0" borderId="32" xfId="0" applyNumberFormat="1" applyFont="1" applyBorder="1" applyAlignment="1">
      <alignment horizontal="center" vertical="center" wrapText="1"/>
    </xf>
    <xf numFmtId="0" fontId="127"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2" fillId="0" borderId="22" xfId="0" applyFont="1" applyBorder="1" applyAlignment="1">
      <alignment horizontal="center" vertical="center" wrapText="1"/>
    </xf>
    <xf numFmtId="0" fontId="152" fillId="0" borderId="22" xfId="0" applyFont="1" applyBorder="1" applyAlignment="1">
      <alignment horizontal="center" vertical="center" wrapText="1"/>
    </xf>
    <xf numFmtId="0" fontId="139" fillId="0" borderId="21" xfId="0" applyFont="1" applyBorder="1" applyAlignment="1">
      <alignment horizontal="center" vertical="center" wrapText="1"/>
    </xf>
    <xf numFmtId="0" fontId="139" fillId="0" borderId="22" xfId="0" applyFont="1" applyBorder="1" applyAlignment="1">
      <alignment horizontal="center" vertical="center" wrapText="1"/>
    </xf>
    <xf numFmtId="0" fontId="139" fillId="10" borderId="43" xfId="0" applyFont="1" applyFill="1" applyBorder="1" applyAlignment="1">
      <alignment horizontal="center" vertical="center" wrapText="1"/>
    </xf>
    <xf numFmtId="0" fontId="139" fillId="10" borderId="33" xfId="0" applyFont="1" applyFill="1" applyBorder="1" applyAlignment="1">
      <alignment horizontal="center" vertical="center" wrapText="1"/>
    </xf>
    <xf numFmtId="0" fontId="158" fillId="0" borderId="21"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35" xfId="0" applyFont="1" applyFill="1" applyBorder="1" applyAlignment="1">
      <alignment horizontal="center" vertical="center" wrapText="1"/>
    </xf>
    <xf numFmtId="49" fontId="139" fillId="0" borderId="21" xfId="0" applyNumberFormat="1" applyFont="1" applyBorder="1" applyAlignment="1">
      <alignment horizontal="center" vertical="center" wrapText="1"/>
    </xf>
    <xf numFmtId="0" fontId="139" fillId="0" borderId="22" xfId="0" applyFont="1" applyBorder="1" applyAlignment="1">
      <alignment vertical="center" wrapText="1"/>
    </xf>
    <xf numFmtId="49" fontId="159" fillId="8" borderId="32" xfId="0" applyNumberFormat="1" applyFont="1" applyFill="1" applyBorder="1" applyAlignment="1">
      <alignment horizontal="center" vertical="center" wrapText="1"/>
    </xf>
    <xf numFmtId="0" fontId="159" fillId="8" borderId="33" xfId="0" applyFont="1" applyFill="1" applyBorder="1" applyAlignment="1">
      <alignment horizontal="left" vertical="center" wrapText="1" indent="1"/>
    </xf>
    <xf numFmtId="49" fontId="139" fillId="0" borderId="32" xfId="0" applyNumberFormat="1" applyFont="1" applyBorder="1" applyAlignment="1">
      <alignment horizontal="center" vertical="center" wrapText="1"/>
    </xf>
    <xf numFmtId="0" fontId="139" fillId="0" borderId="33" xfId="0" applyFont="1" applyBorder="1" applyAlignment="1">
      <alignment vertical="center" wrapText="1"/>
    </xf>
    <xf numFmtId="49" fontId="160"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5" fillId="0" borderId="33" xfId="0" applyFont="1" applyBorder="1" applyAlignment="1">
      <alignment vertical="center"/>
    </xf>
    <xf numFmtId="0" fontId="139" fillId="0" borderId="33" xfId="0" applyFont="1" applyBorder="1" applyAlignment="1">
      <alignment vertical="center"/>
    </xf>
    <xf numFmtId="0" fontId="152" fillId="0" borderId="22" xfId="0" applyFont="1" applyBorder="1" applyAlignment="1">
      <alignment vertical="center" wrapText="1"/>
    </xf>
    <xf numFmtId="0" fontId="152"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39" fillId="0" borderId="32" xfId="0" applyFont="1" applyBorder="1" applyAlignment="1">
      <alignment horizontal="center" vertical="center" wrapText="1"/>
    </xf>
    <xf numFmtId="0" fontId="139" fillId="0" borderId="28" xfId="0" applyFont="1" applyBorder="1" applyAlignment="1">
      <alignment horizontal="center" vertical="center" wrapText="1"/>
    </xf>
    <xf numFmtId="0" fontId="163" fillId="0" borderId="33" xfId="0" applyFont="1" applyBorder="1" applyAlignment="1">
      <alignment vertical="center" wrapText="1"/>
    </xf>
    <xf numFmtId="49" fontId="140" fillId="0" borderId="21" xfId="0" applyNumberFormat="1" applyFont="1" applyBorder="1" applyAlignment="1">
      <alignment horizontal="center" vertical="center" wrapText="1"/>
    </xf>
    <xf numFmtId="0" fontId="160" fillId="0" borderId="22" xfId="0" applyFont="1" applyBorder="1" applyAlignment="1">
      <alignment vertical="center" wrapText="1"/>
    </xf>
    <xf numFmtId="0" fontId="160" fillId="0" borderId="22" xfId="0" applyFont="1" applyBorder="1" applyAlignment="1">
      <alignment horizontal="center" vertical="center" wrapText="1"/>
    </xf>
    <xf numFmtId="0" fontId="160" fillId="0" borderId="33" xfId="0" applyFont="1" applyBorder="1" applyAlignment="1">
      <alignment horizontal="center" vertical="center" wrapText="1"/>
    </xf>
    <xf numFmtId="0" fontId="160" fillId="18" borderId="22" xfId="0" applyFont="1" applyFill="1" applyBorder="1" applyAlignment="1">
      <alignment horizontal="center" vertical="center" wrapText="1"/>
    </xf>
    <xf numFmtId="0" fontId="159" fillId="0" borderId="33" xfId="0" applyFont="1" applyBorder="1" applyAlignment="1">
      <alignment vertical="center" wrapText="1"/>
    </xf>
    <xf numFmtId="0" fontId="139" fillId="18" borderId="33" xfId="0" applyFont="1" applyFill="1" applyBorder="1" applyAlignment="1">
      <alignment vertical="center" wrapText="1"/>
    </xf>
    <xf numFmtId="0" fontId="160" fillId="18" borderId="33" xfId="0" applyFont="1" applyFill="1" applyBorder="1" applyAlignment="1">
      <alignment horizontal="center" vertical="center" wrapText="1"/>
    </xf>
    <xf numFmtId="49" fontId="140" fillId="0" borderId="32" xfId="0" applyNumberFormat="1" applyFont="1" applyBorder="1" applyAlignment="1">
      <alignment horizontal="center" vertical="center" wrapText="1"/>
    </xf>
    <xf numFmtId="0" fontId="157" fillId="0" borderId="33" xfId="0" applyFont="1" applyBorder="1" applyAlignment="1">
      <alignment vertical="center" wrapText="1"/>
    </xf>
    <xf numFmtId="0" fontId="157" fillId="0" borderId="33" xfId="0" applyFont="1" applyBorder="1" applyAlignment="1">
      <alignment vertical="center"/>
    </xf>
    <xf numFmtId="0" fontId="152" fillId="0" borderId="33" xfId="0" applyFont="1" applyBorder="1" applyAlignment="1">
      <alignment horizontal="center" vertical="center" wrapText="1"/>
    </xf>
    <xf numFmtId="0" fontId="152" fillId="0" borderId="33" xfId="0" applyFont="1" applyBorder="1" applyAlignment="1">
      <alignment horizontal="center" vertical="center"/>
    </xf>
    <xf numFmtId="0" fontId="139" fillId="0" borderId="33" xfId="0" applyFont="1" applyBorder="1" applyAlignment="1">
      <alignment horizontal="center" vertical="center" wrapText="1"/>
    </xf>
    <xf numFmtId="0" fontId="139" fillId="9" borderId="33" xfId="0" applyFont="1" applyFill="1" applyBorder="1" applyAlignment="1">
      <alignment vertical="center" wrapText="1"/>
    </xf>
    <xf numFmtId="0" fontId="139" fillId="0" borderId="33" xfId="0" applyFont="1" applyBorder="1" applyAlignment="1">
      <alignment horizontal="center" vertical="center"/>
    </xf>
    <xf numFmtId="0" fontId="167" fillId="0" borderId="33" xfId="0" applyFont="1" applyBorder="1" applyAlignment="1">
      <alignment vertical="center"/>
    </xf>
    <xf numFmtId="0" fontId="167" fillId="19" borderId="33" xfId="0" applyFont="1" applyFill="1" applyBorder="1" applyAlignment="1">
      <alignment vertical="center" wrapText="1"/>
    </xf>
    <xf numFmtId="0" fontId="168" fillId="0" borderId="33" xfId="0" applyFont="1" applyBorder="1" applyAlignment="1">
      <alignment horizontal="center" vertical="center" wrapText="1"/>
    </xf>
    <xf numFmtId="0" fontId="168" fillId="0" borderId="33" xfId="0" applyFont="1" applyBorder="1" applyAlignment="1">
      <alignment vertical="center"/>
    </xf>
    <xf numFmtId="49" fontId="169" fillId="0" borderId="21" xfId="0" applyNumberFormat="1" applyFont="1" applyBorder="1" applyAlignment="1">
      <alignment horizontal="center" vertical="center" wrapText="1"/>
    </xf>
    <xf numFmtId="0" fontId="169" fillId="0" borderId="22" xfId="0" applyFont="1" applyBorder="1" applyAlignment="1">
      <alignment vertical="center" wrapText="1"/>
    </xf>
    <xf numFmtId="49" fontId="168" fillId="0" borderId="32" xfId="0" applyNumberFormat="1" applyFont="1" applyBorder="1" applyAlignment="1">
      <alignment horizontal="center" vertical="center" wrapText="1"/>
    </xf>
    <xf numFmtId="0" fontId="168" fillId="0" borderId="33" xfId="0" applyFont="1" applyBorder="1" applyAlignment="1">
      <alignment vertical="center" wrapText="1"/>
    </xf>
    <xf numFmtId="0" fontId="168" fillId="0" borderId="33" xfId="0" applyFont="1" applyBorder="1" applyAlignment="1">
      <alignment horizontal="left" vertical="center" wrapText="1" indent="1"/>
    </xf>
    <xf numFmtId="49" fontId="169" fillId="0" borderId="32" xfId="0" applyNumberFormat="1" applyFont="1" applyBorder="1" applyAlignment="1">
      <alignment horizontal="center" vertical="center" wrapText="1"/>
    </xf>
    <xf numFmtId="0" fontId="169" fillId="0" borderId="33" xfId="0" applyFont="1" applyBorder="1" applyAlignment="1">
      <alignment vertical="center" wrapText="1"/>
    </xf>
    <xf numFmtId="0" fontId="168" fillId="0" borderId="21" xfId="0" applyFont="1" applyBorder="1" applyAlignment="1">
      <alignment horizontal="center" vertical="center" wrapText="1"/>
    </xf>
    <xf numFmtId="0" fontId="168" fillId="0" borderId="32" xfId="0" applyFont="1" applyBorder="1" applyAlignment="1">
      <alignment horizontal="center" vertical="center" wrapText="1"/>
    </xf>
    <xf numFmtId="0" fontId="157" fillId="0" borderId="21" xfId="0" applyFont="1" applyBorder="1" applyAlignment="1">
      <alignment horizontal="center" vertical="center"/>
    </xf>
    <xf numFmtId="0" fontId="157" fillId="0" borderId="22" xfId="0" applyFont="1" applyBorder="1" applyAlignment="1">
      <alignment horizontal="center" vertical="center"/>
    </xf>
    <xf numFmtId="0" fontId="152" fillId="0" borderId="28" xfId="0" applyFont="1" applyBorder="1" applyAlignment="1">
      <alignment vertical="center"/>
    </xf>
    <xf numFmtId="0" fontId="152" fillId="0" borderId="0" xfId="0" applyFont="1" applyAlignment="1">
      <alignment vertical="center" wrapText="1"/>
    </xf>
    <xf numFmtId="0" fontId="152" fillId="0" borderId="16" xfId="0" applyFont="1" applyBorder="1" applyAlignment="1">
      <alignment vertical="center" wrapText="1"/>
    </xf>
    <xf numFmtId="0" fontId="152" fillId="10" borderId="28" xfId="0" applyFont="1" applyFill="1" applyBorder="1" applyAlignment="1">
      <alignment vertical="center" wrapText="1"/>
    </xf>
    <xf numFmtId="0" fontId="152" fillId="0" borderId="24" xfId="0" applyFont="1" applyBorder="1" applyAlignment="1">
      <alignment vertical="center"/>
    </xf>
    <xf numFmtId="0" fontId="152" fillId="0" borderId="38" xfId="0" applyFont="1" applyBorder="1" applyAlignment="1">
      <alignment vertical="center"/>
    </xf>
    <xf numFmtId="0" fontId="152" fillId="0" borderId="26" xfId="0" applyFont="1" applyBorder="1" applyAlignment="1">
      <alignment vertical="center" wrapText="1"/>
    </xf>
    <xf numFmtId="0" fontId="152" fillId="10" borderId="0" xfId="0" applyFont="1" applyFill="1" applyAlignment="1">
      <alignment vertical="top" wrapText="1"/>
    </xf>
    <xf numFmtId="0" fontId="142" fillId="0" borderId="29" xfId="0" applyFont="1" applyBorder="1" applyAlignment="1">
      <alignment horizontal="center" vertical="center" wrapText="1"/>
    </xf>
    <xf numFmtId="0" fontId="152" fillId="10" borderId="0" xfId="0" applyFont="1" applyFill="1" applyAlignment="1">
      <alignment vertical="center" wrapText="1"/>
    </xf>
    <xf numFmtId="0" fontId="152" fillId="10" borderId="16" xfId="0" applyFont="1" applyFill="1" applyBorder="1" applyAlignment="1">
      <alignment vertical="center" wrapText="1"/>
    </xf>
    <xf numFmtId="0" fontId="152" fillId="0" borderId="25" xfId="0" applyFont="1" applyBorder="1" applyAlignment="1">
      <alignment horizontal="center" vertical="center" wrapText="1"/>
    </xf>
    <xf numFmtId="49" fontId="157" fillId="0" borderId="21" xfId="0" applyNumberFormat="1" applyFont="1" applyBorder="1" applyAlignment="1">
      <alignment horizontal="center" vertical="center" wrapText="1"/>
    </xf>
    <xf numFmtId="0" fontId="157"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horizontal="left" vertical="center" wrapText="1" indent="1"/>
    </xf>
    <xf numFmtId="0" fontId="171" fillId="0" borderId="33" xfId="0" applyFont="1" applyBorder="1" applyAlignment="1">
      <alignment horizontal="left" vertical="center" wrapText="1" indent="5"/>
    </xf>
    <xf numFmtId="0" fontId="171" fillId="0" borderId="33" xfId="0" applyFont="1" applyBorder="1" applyAlignment="1">
      <alignment horizontal="left" vertical="center" wrapText="1" indent="10"/>
    </xf>
    <xf numFmtId="49" fontId="157" fillId="0" borderId="32" xfId="0" applyNumberFormat="1" applyFont="1" applyBorder="1" applyAlignment="1">
      <alignment horizontal="center" vertical="center" wrapText="1"/>
    </xf>
    <xf numFmtId="0" fontId="152" fillId="13" borderId="33" xfId="0" applyFont="1" applyFill="1" applyBorder="1" applyAlignment="1">
      <alignment vertical="center" wrapText="1"/>
    </xf>
    <xf numFmtId="0" fontId="157" fillId="13" borderId="33" xfId="0" applyFont="1" applyFill="1" applyBorder="1" applyAlignment="1">
      <alignment vertical="center"/>
    </xf>
    <xf numFmtId="0" fontId="157" fillId="0" borderId="33" xfId="0" applyFont="1" applyBorder="1" applyAlignment="1">
      <alignment horizontal="center" vertical="center" wrapText="1"/>
    </xf>
    <xf numFmtId="0" fontId="152" fillId="10" borderId="35" xfId="0" applyFont="1" applyFill="1" applyBorder="1" applyAlignment="1">
      <alignment vertical="center"/>
    </xf>
    <xf numFmtId="0" fontId="152" fillId="0" borderId="16" xfId="0" applyFont="1" applyBorder="1" applyAlignment="1">
      <alignment horizontal="center" vertical="center" wrapText="1"/>
    </xf>
    <xf numFmtId="0" fontId="152" fillId="0" borderId="22" xfId="0" applyFont="1" applyBorder="1" applyAlignment="1">
      <alignment vertical="center" wrapText="1"/>
    </xf>
    <xf numFmtId="0" fontId="152" fillId="19" borderId="22" xfId="0" applyFont="1" applyFill="1" applyBorder="1" applyAlignment="1">
      <alignment vertical="center" wrapText="1"/>
    </xf>
    <xf numFmtId="0" fontId="152" fillId="19" borderId="33" xfId="0" applyFont="1" applyFill="1" applyBorder="1" applyAlignment="1">
      <alignment vertical="center" wrapText="1"/>
    </xf>
    <xf numFmtId="0" fontId="164" fillId="8" borderId="33" xfId="0" applyFont="1" applyFill="1" applyBorder="1" applyAlignment="1">
      <alignment horizontal="left" vertical="center" wrapText="1" indent="2"/>
    </xf>
    <xf numFmtId="49" fontId="172" fillId="0" borderId="32" xfId="0" applyNumberFormat="1" applyFont="1" applyBorder="1" applyAlignment="1">
      <alignment horizontal="center" vertical="center" wrapText="1"/>
    </xf>
    <xf numFmtId="0" fontId="147" fillId="10" borderId="13" xfId="0" applyFont="1" applyFill="1" applyBorder="1" applyAlignment="1">
      <alignment horizontal="center" vertical="center" wrapText="1"/>
    </xf>
    <xf numFmtId="0" fontId="147" fillId="10" borderId="9" xfId="0" applyFont="1" applyFill="1" applyBorder="1" applyAlignment="1">
      <alignment horizontal="center" vertical="center" wrapText="1"/>
    </xf>
    <xf numFmtId="0" fontId="147" fillId="10" borderId="3" xfId="0" applyFont="1" applyFill="1" applyBorder="1" applyAlignment="1">
      <alignment vertical="center" wrapText="1"/>
    </xf>
    <xf numFmtId="0" fontId="147" fillId="10" borderId="8" xfId="0" applyFont="1" applyFill="1" applyBorder="1" applyAlignment="1">
      <alignment vertical="center" wrapText="1"/>
    </xf>
    <xf numFmtId="0" fontId="147" fillId="10" borderId="15" xfId="0" applyFont="1" applyFill="1" applyBorder="1" applyAlignment="1">
      <alignment horizontal="center" vertical="center" wrapText="1"/>
    </xf>
    <xf numFmtId="0" fontId="147" fillId="10" borderId="2"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47" fillId="10" borderId="14" xfId="0" applyFont="1" applyFill="1" applyBorder="1" applyAlignment="1">
      <alignment horizontal="center" vertical="center" wrapText="1"/>
    </xf>
    <xf numFmtId="0" fontId="147" fillId="10" borderId="12" xfId="0" applyFont="1" applyFill="1" applyBorder="1" applyAlignment="1">
      <alignment horizontal="center" vertical="center" wrapText="1"/>
    </xf>
    <xf numFmtId="0" fontId="146" fillId="0" borderId="1" xfId="0" applyFont="1" applyFill="1" applyBorder="1" applyAlignment="1">
      <alignment horizontal="center" vertical="center" wrapText="1"/>
    </xf>
    <xf numFmtId="0" fontId="146" fillId="0" borderId="7" xfId="0" applyFont="1" applyFill="1" applyBorder="1" applyAlignment="1">
      <alignment horizontal="center" vertical="center" wrapText="1"/>
    </xf>
    <xf numFmtId="0" fontId="146" fillId="2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6" fillId="0" borderId="1" xfId="0" applyFont="1" applyFill="1" applyBorder="1" applyAlignment="1">
      <alignment vertical="center" wrapText="1"/>
    </xf>
    <xf numFmtId="0" fontId="133" fillId="0" borderId="1" xfId="0" applyFont="1" applyFill="1" applyBorder="1" applyAlignment="1">
      <alignment vertical="center" wrapText="1"/>
    </xf>
    <xf numFmtId="0" fontId="104"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41" fillId="0" borderId="0" xfId="0" applyFont="1" applyFill="1" applyAlignment="1">
      <alignment vertical="center"/>
    </xf>
    <xf numFmtId="0" fontId="41" fillId="0" borderId="0" xfId="0" applyFont="1" applyFill="1"/>
    <xf numFmtId="0" fontId="169"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8" fillId="0" borderId="1"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applyAlignment="1">
      <alignment vertical="center" wrapText="1"/>
    </xf>
    <xf numFmtId="0" fontId="173" fillId="0" borderId="1" xfId="0" applyFont="1" applyFill="1" applyBorder="1" applyAlignment="1">
      <alignment vertical="center" wrapText="1"/>
    </xf>
    <xf numFmtId="0" fontId="136" fillId="0" borderId="1" xfId="0" applyFont="1" applyFill="1" applyBorder="1" applyAlignment="1">
      <alignment vertical="center" wrapText="1"/>
    </xf>
    <xf numFmtId="0" fontId="170" fillId="0" borderId="1" xfId="0" applyFont="1" applyFill="1" applyBorder="1" applyAlignment="1">
      <alignment vertical="center" wrapText="1"/>
    </xf>
    <xf numFmtId="0" fontId="147" fillId="0" borderId="1" xfId="0" applyFont="1" applyFill="1" applyBorder="1" applyAlignment="1">
      <alignment horizontal="center" vertical="center" wrapText="1"/>
    </xf>
    <xf numFmtId="0" fontId="127" fillId="0" borderId="1" xfId="0" applyFont="1" applyFill="1" applyBorder="1" applyAlignment="1">
      <alignment vertical="center" wrapText="1"/>
    </xf>
    <xf numFmtId="0" fontId="5" fillId="0" borderId="1" xfId="0" applyFont="1" applyFill="1" applyBorder="1" applyAlignment="1">
      <alignment vertical="center" wrapText="1"/>
    </xf>
    <xf numFmtId="0" fontId="148" fillId="0" borderId="1" xfId="0" applyFont="1" applyFill="1" applyBorder="1" applyAlignment="1">
      <alignment vertical="center" wrapText="1"/>
    </xf>
    <xf numFmtId="0" fontId="176" fillId="0" borderId="1" xfId="0" applyFont="1" applyFill="1" applyBorder="1" applyAlignment="1">
      <alignment vertical="center" wrapText="1"/>
    </xf>
    <xf numFmtId="0" fontId="145" fillId="0" borderId="0" xfId="0" applyFont="1" applyFill="1"/>
    <xf numFmtId="0" fontId="152" fillId="10" borderId="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0" borderId="1" xfId="0" applyFont="1" applyFill="1" applyBorder="1" applyAlignment="1">
      <alignment horizontal="center" vertical="center" wrapText="1"/>
    </xf>
    <xf numFmtId="0" fontId="152" fillId="0" borderId="1" xfId="0" applyFont="1" applyFill="1" applyBorder="1"/>
    <xf numFmtId="0" fontId="152" fillId="10" borderId="15" xfId="0" applyFont="1" applyFill="1" applyBorder="1" applyAlignment="1">
      <alignment horizontal="center" vertical="center" wrapText="1"/>
    </xf>
    <xf numFmtId="0" fontId="152" fillId="0" borderId="1" xfId="0" applyFont="1" applyFill="1" applyBorder="1" applyAlignment="1">
      <alignment vertical="center" wrapText="1"/>
    </xf>
    <xf numFmtId="0" fontId="164" fillId="0" borderId="1" xfId="0" applyFont="1" applyFill="1" applyBorder="1"/>
    <xf numFmtId="0" fontId="164" fillId="0" borderId="1" xfId="0" applyFont="1" applyFill="1" applyBorder="1" applyAlignment="1">
      <alignment vertical="center" wrapText="1"/>
    </xf>
    <xf numFmtId="0" fontId="152" fillId="10" borderId="1" xfId="0" applyFont="1" applyFill="1" applyBorder="1" applyAlignment="1">
      <alignment horizontal="center" vertical="center" wrapText="1"/>
    </xf>
    <xf numFmtId="0" fontId="145" fillId="0" borderId="0" xfId="0" applyFont="1" applyFill="1" applyAlignment="1">
      <alignment vertical="top"/>
    </xf>
    <xf numFmtId="0" fontId="127" fillId="0" borderId="0" xfId="0" applyFont="1" applyFill="1" applyAlignment="1">
      <alignment wrapText="1"/>
    </xf>
    <xf numFmtId="0" fontId="145" fillId="0" borderId="0" xfId="0" applyFont="1" applyFill="1" applyAlignment="1"/>
    <xf numFmtId="0" fontId="5" fillId="0" borderId="1" xfId="0" applyFont="1" applyBorder="1"/>
    <xf numFmtId="0" fontId="5" fillId="0" borderId="1" xfId="0" applyFont="1" applyBorder="1" applyAlignment="1">
      <alignment horizontal="center" vertical="center"/>
    </xf>
    <xf numFmtId="0" fontId="10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4" fillId="0" borderId="1" xfId="0" applyFont="1" applyBorder="1" applyAlignment="1">
      <alignment horizontal="center" vertical="center"/>
    </xf>
    <xf numFmtId="0" fontId="177" fillId="0" borderId="0" xfId="2" applyFont="1" applyFill="1" applyBorder="1">
      <alignment vertical="center"/>
    </xf>
    <xf numFmtId="0" fontId="139" fillId="0" borderId="1" xfId="0" applyFont="1" applyBorder="1" applyAlignment="1">
      <alignment horizontal="center" vertical="center" wrapText="1"/>
    </xf>
    <xf numFmtId="0" fontId="139" fillId="0" borderId="1" xfId="0" applyFont="1" applyBorder="1" applyAlignment="1">
      <alignment vertical="center" wrapText="1"/>
    </xf>
    <xf numFmtId="0" fontId="168" fillId="0" borderId="1" xfId="0" applyFont="1" applyBorder="1" applyAlignment="1">
      <alignment horizontal="center" vertical="center" wrapText="1"/>
    </xf>
    <xf numFmtId="0" fontId="168" fillId="0" borderId="1" xfId="0" applyFont="1" applyBorder="1" applyAlignment="1">
      <alignment vertical="center" wrapText="1"/>
    </xf>
    <xf numFmtId="0" fontId="136" fillId="0" borderId="1" xfId="0" applyFont="1" applyBorder="1" applyAlignment="1">
      <alignment vertical="center" wrapText="1"/>
    </xf>
    <xf numFmtId="0" fontId="140" fillId="0" borderId="1" xfId="0" applyFont="1" applyBorder="1" applyAlignment="1">
      <alignment vertical="center" wrapText="1"/>
    </xf>
    <xf numFmtId="0" fontId="144" fillId="0" borderId="0" xfId="0" applyFont="1"/>
    <xf numFmtId="0" fontId="127" fillId="0" borderId="0" xfId="0" applyFo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9" borderId="1" xfId="0" applyFont="1" applyFill="1" applyBorder="1" applyAlignment="1">
      <alignment vertical="center" wrapText="1"/>
    </xf>
    <xf numFmtId="0" fontId="104" fillId="0" borderId="1" xfId="0" applyFont="1" applyBorder="1" applyAlignment="1">
      <alignment vertical="center" wrapText="1"/>
    </xf>
    <xf numFmtId="0" fontId="104" fillId="0" borderId="1" xfId="0" applyFont="1" applyFill="1" applyBorder="1" applyAlignment="1">
      <alignment horizontal="right" vertical="center" wrapText="1"/>
    </xf>
    <xf numFmtId="0" fontId="180" fillId="0" borderId="1" xfId="0" applyFont="1" applyBorder="1" applyAlignment="1">
      <alignment vertical="center" wrapText="1"/>
    </xf>
    <xf numFmtId="0" fontId="134"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104" fillId="0" borderId="1" xfId="0" applyFont="1" applyBorder="1" applyAlignment="1">
      <alignment horizontal="center" vertical="center" wrapText="1"/>
    </xf>
    <xf numFmtId="0" fontId="5" fillId="0" borderId="1" xfId="0" applyFont="1" applyBorder="1" applyAlignment="1">
      <alignment vertical="center"/>
    </xf>
    <xf numFmtId="0" fontId="134" fillId="0" borderId="1" xfId="0" applyFont="1" applyBorder="1" applyAlignment="1">
      <alignment vertical="center"/>
    </xf>
    <xf numFmtId="0" fontId="144" fillId="0" borderId="0" xfId="0" applyFont="1" applyBorder="1"/>
    <xf numFmtId="0" fontId="104" fillId="0" borderId="0" xfId="0" applyFont="1"/>
    <xf numFmtId="0" fontId="104" fillId="0" borderId="1" xfId="0" applyFont="1" applyBorder="1" applyAlignment="1">
      <alignment horizontal="center"/>
    </xf>
    <xf numFmtId="0" fontId="5" fillId="0" borderId="1" xfId="0" applyFont="1" applyBorder="1" applyAlignment="1">
      <alignment horizontal="center"/>
    </xf>
    <xf numFmtId="0" fontId="144" fillId="0" borderId="0" xfId="0" applyFont="1" applyFill="1"/>
    <xf numFmtId="0" fontId="181" fillId="13" borderId="1" xfId="0" applyFont="1" applyFill="1" applyBorder="1" applyAlignment="1">
      <alignment vertical="center" wrapText="1"/>
    </xf>
    <xf numFmtId="0" fontId="181" fillId="13" borderId="14" xfId="0" applyFont="1" applyFill="1" applyBorder="1" applyAlignment="1">
      <alignment vertical="center" wrapText="1"/>
    </xf>
    <xf numFmtId="0" fontId="5" fillId="0" borderId="7" xfId="0" applyFont="1" applyBorder="1" applyAlignment="1">
      <alignment horizontal="left" vertical="center" wrapText="1" indent="3"/>
    </xf>
    <xf numFmtId="0" fontId="127" fillId="0" borderId="7" xfId="0" applyFont="1" applyBorder="1" applyAlignment="1">
      <alignment vertical="center" wrapText="1"/>
    </xf>
    <xf numFmtId="0" fontId="5" fillId="13" borderId="1" xfId="0" applyFont="1" applyFill="1" applyBorder="1" applyAlignment="1">
      <alignment vertical="center" wrapText="1"/>
    </xf>
    <xf numFmtId="0" fontId="104"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4" fillId="0" borderId="0" xfId="0" applyFont="1" applyAlignment="1">
      <alignment vertical="center" wrapText="1"/>
    </xf>
    <xf numFmtId="0" fontId="104" fillId="0" borderId="0" xfId="0" applyFont="1" applyBorder="1" applyAlignment="1">
      <alignment vertical="center" wrapText="1"/>
    </xf>
    <xf numFmtId="0" fontId="135" fillId="0" borderId="0" xfId="0" applyFont="1" applyBorder="1" applyAlignment="1">
      <alignment vertical="center" wrapText="1"/>
    </xf>
    <xf numFmtId="0" fontId="134" fillId="0" borderId="1" xfId="0" applyFont="1" applyBorder="1" applyAlignment="1">
      <alignment horizontal="center" vertical="center" wrapText="1"/>
    </xf>
    <xf numFmtId="0" fontId="177" fillId="0" borderId="0" xfId="0" applyFont="1"/>
    <xf numFmtId="0" fontId="129" fillId="0" borderId="0" xfId="0" applyFont="1" applyBorder="1"/>
    <xf numFmtId="0" fontId="104" fillId="0" borderId="0" xfId="0" applyFont="1" applyAlignment="1">
      <alignment horizontal="center" vertical="center" wrapText="1"/>
    </xf>
    <xf numFmtId="0" fontId="104" fillId="0" borderId="0" xfId="0" applyFont="1" applyBorder="1" applyAlignment="1">
      <alignment horizontal="center" vertical="center"/>
    </xf>
    <xf numFmtId="0" fontId="104" fillId="0" borderId="0" xfId="0" applyFont="1" applyBorder="1" applyAlignment="1">
      <alignment horizontal="center" vertical="center" wrapText="1"/>
    </xf>
    <xf numFmtId="0" fontId="104" fillId="9" borderId="1" xfId="0" applyFont="1" applyFill="1" applyBorder="1" applyAlignment="1">
      <alignment vertical="center"/>
    </xf>
    <xf numFmtId="0" fontId="104" fillId="0" borderId="1" xfId="0" applyFont="1" applyBorder="1" applyAlignment="1">
      <alignment vertical="center"/>
    </xf>
    <xf numFmtId="0" fontId="104" fillId="19"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applyAlignment="1"/>
    <xf numFmtId="0" fontId="5" fillId="0" borderId="0" xfId="0" applyFont="1"/>
    <xf numFmtId="0" fontId="182" fillId="0" borderId="0" xfId="0" applyFont="1" applyAlignment="1">
      <alignment horizontal="left" vertical="center"/>
    </xf>
    <xf numFmtId="0" fontId="156" fillId="0" borderId="0" xfId="0" applyFont="1"/>
    <xf numFmtId="0" fontId="104" fillId="14" borderId="59" xfId="14" applyFont="1" applyFill="1" applyBorder="1" applyAlignment="1">
      <alignment wrapText="1"/>
    </xf>
    <xf numFmtId="0" fontId="134" fillId="0" borderId="60" xfId="14" applyFont="1" applyFill="1" applyBorder="1" applyAlignment="1">
      <alignment horizontal="center" wrapText="1"/>
    </xf>
    <xf numFmtId="0" fontId="104" fillId="0" borderId="61" xfId="14" applyFont="1" applyFill="1" applyBorder="1" applyAlignment="1">
      <alignment wrapText="1"/>
    </xf>
    <xf numFmtId="0" fontId="104" fillId="14" borderId="62" xfId="14" applyFont="1" applyFill="1" applyBorder="1" applyAlignment="1">
      <alignment wrapText="1"/>
    </xf>
    <xf numFmtId="0" fontId="104" fillId="14" borderId="63" xfId="14" applyFont="1" applyFill="1" applyBorder="1" applyAlignment="1">
      <alignment wrapText="1"/>
    </xf>
    <xf numFmtId="0" fontId="134" fillId="14" borderId="63" xfId="14" applyFont="1" applyFill="1" applyBorder="1" applyAlignment="1">
      <alignment horizontal="center" wrapText="1"/>
    </xf>
    <xf numFmtId="0" fontId="104" fillId="10" borderId="62" xfId="14" applyFont="1" applyFill="1" applyBorder="1" applyAlignment="1">
      <alignment wrapText="1"/>
    </xf>
    <xf numFmtId="0" fontId="104" fillId="10" borderId="63" xfId="14" applyFont="1" applyFill="1" applyBorder="1" applyAlignment="1">
      <alignment wrapText="1"/>
    </xf>
    <xf numFmtId="0" fontId="152" fillId="0" borderId="21" xfId="0" applyFont="1" applyBorder="1" applyAlignment="1">
      <alignment horizontal="center" vertical="center" wrapText="1"/>
    </xf>
    <xf numFmtId="0" fontId="152" fillId="10" borderId="16" xfId="0" applyFont="1" applyFill="1" applyBorder="1" applyAlignment="1">
      <alignment horizontal="center" vertical="center" wrapText="1"/>
    </xf>
    <xf numFmtId="0" fontId="152" fillId="10" borderId="33" xfId="0"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52"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vertical="center" wrapText="1"/>
    </xf>
    <xf numFmtId="49" fontId="152" fillId="0" borderId="32"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0" fontId="152" fillId="10" borderId="28" xfId="0" applyFont="1" applyFill="1" applyBorder="1" applyAlignment="1">
      <alignment horizontal="center" vertical="center" wrapText="1"/>
    </xf>
    <xf numFmtId="0" fontId="152" fillId="0" borderId="28" xfId="0" applyFont="1" applyBorder="1" applyAlignment="1">
      <alignment horizontal="center" vertical="center" wrapText="1"/>
    </xf>
    <xf numFmtId="0" fontId="152" fillId="10" borderId="44" xfId="0" applyFont="1" applyFill="1" applyBorder="1" applyAlignment="1">
      <alignment horizontal="center" vertical="center" wrapText="1"/>
    </xf>
    <xf numFmtId="49" fontId="152" fillId="8" borderId="32" xfId="0" applyNumberFormat="1" applyFont="1" applyFill="1" applyBorder="1" applyAlignment="1">
      <alignment horizontal="center" vertical="center" wrapText="1"/>
    </xf>
    <xf numFmtId="49" fontId="163" fillId="8" borderId="32" xfId="0" applyNumberFormat="1" applyFont="1" applyFill="1" applyBorder="1" applyAlignment="1">
      <alignment horizontal="center" vertical="center" wrapText="1"/>
    </xf>
    <xf numFmtId="49" fontId="158" fillId="0" borderId="21" xfId="0" applyNumberFormat="1" applyFont="1" applyBorder="1" applyAlignment="1">
      <alignment horizontal="center" vertical="center" wrapText="1"/>
    </xf>
    <xf numFmtId="49" fontId="158" fillId="0" borderId="32" xfId="0" applyNumberFormat="1" applyFont="1" applyBorder="1" applyAlignment="1">
      <alignment horizontal="center" vertical="center" wrapText="1"/>
    </xf>
    <xf numFmtId="49" fontId="170" fillId="0" borderId="32" xfId="0" applyNumberFormat="1" applyFont="1" applyBorder="1" applyAlignment="1">
      <alignment horizontal="center" vertical="center" wrapText="1"/>
    </xf>
    <xf numFmtId="49" fontId="183" fillId="0" borderId="32" xfId="0" applyNumberFormat="1" applyFont="1" applyBorder="1" applyAlignment="1">
      <alignment horizontal="center" vertical="center" wrapText="1"/>
    </xf>
    <xf numFmtId="0" fontId="140" fillId="0" borderId="0" xfId="0" applyFont="1" applyFill="1" applyAlignment="1">
      <alignment wrapText="1"/>
    </xf>
    <xf numFmtId="0" fontId="184" fillId="0" borderId="0" xfId="6" applyFont="1" applyFill="1" applyBorder="1" applyAlignment="1" applyProtection="1">
      <alignment vertical="center" wrapText="1"/>
    </xf>
    <xf numFmtId="0" fontId="104" fillId="0" borderId="0" xfId="13" applyFont="1" applyFill="1" applyBorder="1" applyAlignment="1" applyProtection="1">
      <alignment vertical="top" wrapText="1"/>
    </xf>
    <xf numFmtId="0" fontId="141" fillId="0" borderId="0" xfId="6" applyFont="1" applyFill="1" applyBorder="1" applyAlignment="1" applyProtection="1">
      <alignment vertical="center" wrapText="1"/>
    </xf>
    <xf numFmtId="0" fontId="26" fillId="22" borderId="0" xfId="6" applyFill="1" applyBorder="1" applyAlignment="1" applyProtection="1">
      <alignment horizontal="left" vertical="center" wrapText="1"/>
    </xf>
    <xf numFmtId="0" fontId="134" fillId="0" borderId="0" xfId="12" applyNumberFormat="1" applyFont="1" applyFill="1" applyBorder="1" applyAlignment="1">
      <alignment horizontal="center" vertical="center" wrapText="1"/>
    </xf>
    <xf numFmtId="49" fontId="91" fillId="0" borderId="0" xfId="12" applyNumberFormat="1" applyFont="1" applyAlignment="1">
      <alignment vertical="center"/>
    </xf>
    <xf numFmtId="49" fontId="185" fillId="0" borderId="0" xfId="12" applyNumberFormat="1" applyFont="1" applyAlignment="1">
      <alignment vertical="center"/>
    </xf>
    <xf numFmtId="49" fontId="95" fillId="0" borderId="0" xfId="12" applyNumberFormat="1" applyFont="1" applyAlignment="1">
      <alignment vertical="center"/>
    </xf>
    <xf numFmtId="0" fontId="97" fillId="0" borderId="0" xfId="12" applyFont="1" applyAlignment="1">
      <alignment vertical="center"/>
    </xf>
    <xf numFmtId="0" fontId="134" fillId="28" borderId="43" xfId="12" applyFont="1" applyFill="1" applyBorder="1" applyAlignment="1">
      <alignment horizontal="center" vertical="center" wrapText="1"/>
    </xf>
    <xf numFmtId="49" fontId="134" fillId="28" borderId="43" xfId="12" applyNumberFormat="1" applyFont="1" applyFill="1" applyBorder="1" applyAlignment="1">
      <alignment horizontal="center" vertical="center" wrapText="1"/>
    </xf>
    <xf numFmtId="49" fontId="134" fillId="0" borderId="43" xfId="12" applyNumberFormat="1" applyFont="1" applyBorder="1" applyAlignment="1">
      <alignment horizontal="center" vertical="center" wrapText="1"/>
    </xf>
    <xf numFmtId="0" fontId="134" fillId="0" borderId="43" xfId="12" applyFont="1" applyBorder="1" applyAlignment="1">
      <alignment horizontal="center" vertical="center" wrapText="1"/>
    </xf>
    <xf numFmtId="0" fontId="97" fillId="23" borderId="0" xfId="12" applyFont="1" applyFill="1" applyAlignment="1">
      <alignment vertical="center"/>
    </xf>
    <xf numFmtId="49" fontId="91" fillId="23" borderId="0" xfId="12" applyNumberFormat="1" applyFont="1" applyFill="1" applyAlignment="1">
      <alignment vertical="center"/>
    </xf>
    <xf numFmtId="0" fontId="21"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vertical="center" wrapText="1"/>
    </xf>
    <xf numFmtId="3" fontId="20" fillId="0" borderId="1" xfId="0" applyNumberFormat="1" applyFont="1" applyBorder="1" applyAlignment="1">
      <alignment vertical="center" wrapText="1"/>
    </xf>
    <xf numFmtId="3" fontId="134" fillId="0" borderId="1" xfId="0" applyNumberFormat="1" applyFont="1" applyBorder="1" applyAlignment="1">
      <alignment vertical="center" wrapText="1"/>
    </xf>
    <xf numFmtId="0" fontId="134" fillId="0" borderId="0" xfId="0" applyFont="1"/>
    <xf numFmtId="0" fontId="93" fillId="0" borderId="0" xfId="0" applyFont="1"/>
    <xf numFmtId="0" fontId="92" fillId="0" borderId="0" xfId="0" applyFont="1"/>
    <xf numFmtId="3" fontId="134" fillId="5" borderId="1" xfId="0" applyNumberFormat="1" applyFont="1" applyFill="1" applyBorder="1" applyAlignment="1">
      <alignment vertical="center" wrapText="1"/>
    </xf>
    <xf numFmtId="3" fontId="29" fillId="0" borderId="1" xfId="0" applyNumberFormat="1" applyFont="1" applyBorder="1" applyAlignment="1">
      <alignment vertical="center" wrapText="1"/>
    </xf>
    <xf numFmtId="0" fontId="0" fillId="0" borderId="0" xfId="0" quotePrefix="1"/>
    <xf numFmtId="3" fontId="21" fillId="0" borderId="1" xfId="0" applyNumberFormat="1" applyFont="1" applyBorder="1" applyAlignment="1">
      <alignment horizontal="center" vertical="center" wrapText="1"/>
    </xf>
    <xf numFmtId="165"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0" fontId="0" fillId="8" borderId="1" xfId="0" applyFill="1" applyBorder="1" applyAlignment="1">
      <alignment horizontal="center" vertical="center" wrapText="1"/>
    </xf>
    <xf numFmtId="0" fontId="0" fillId="9" borderId="8" xfId="0" applyFill="1" applyBorder="1" applyAlignment="1">
      <alignment vertical="center" wrapText="1"/>
    </xf>
    <xf numFmtId="3" fontId="92" fillId="0" borderId="1" xfId="0" applyNumberFormat="1" applyFont="1" applyBorder="1" applyAlignment="1">
      <alignment vertical="center" wrapText="1"/>
    </xf>
    <xf numFmtId="3" fontId="33" fillId="0" borderId="8" xfId="0" applyNumberFormat="1" applyFont="1" applyBorder="1" applyAlignment="1">
      <alignment vertical="center" wrapText="1"/>
    </xf>
    <xf numFmtId="0" fontId="33" fillId="0" borderId="8" xfId="0" applyFont="1" applyBorder="1" applyAlignment="1">
      <alignment vertical="center" wrapText="1"/>
    </xf>
    <xf numFmtId="3" fontId="93" fillId="0" borderId="1" xfId="0" applyNumberFormat="1" applyFont="1" applyBorder="1" applyAlignment="1">
      <alignment vertical="center" wrapText="1"/>
    </xf>
    <xf numFmtId="3" fontId="0" fillId="27" borderId="0" xfId="0" applyNumberFormat="1" applyFill="1"/>
    <xf numFmtId="0" fontId="93" fillId="0" borderId="8" xfId="0" applyFont="1" applyBorder="1" applyAlignment="1">
      <alignment vertical="center" wrapText="1"/>
    </xf>
    <xf numFmtId="0" fontId="93" fillId="0" borderId="1" xfId="0" applyFont="1" applyBorder="1" applyAlignment="1">
      <alignment vertical="center" wrapText="1"/>
    </xf>
    <xf numFmtId="0" fontId="186" fillId="0" borderId="0" xfId="0" applyFont="1"/>
    <xf numFmtId="0" fontId="0" fillId="9" borderId="1" xfId="0" applyFill="1" applyBorder="1" applyAlignment="1">
      <alignment vertical="center" wrapText="1"/>
    </xf>
    <xf numFmtId="0" fontId="0" fillId="8" borderId="1" xfId="0" applyFill="1" applyBorder="1" applyAlignment="1">
      <alignment vertical="center" wrapText="1"/>
    </xf>
    <xf numFmtId="3" fontId="0" fillId="0" borderId="1" xfId="0" applyNumberFormat="1" applyBorder="1" applyAlignment="1">
      <alignment vertical="center" wrapText="1"/>
    </xf>
    <xf numFmtId="0" fontId="0" fillId="27" borderId="1" xfId="0" applyFill="1" applyBorder="1" applyAlignment="1">
      <alignment vertical="center" wrapText="1"/>
    </xf>
    <xf numFmtId="0" fontId="0" fillId="6" borderId="1" xfId="0" applyFill="1" applyBorder="1" applyAlignment="1">
      <alignment vertical="center" wrapText="1"/>
    </xf>
    <xf numFmtId="0" fontId="92" fillId="0" borderId="49" xfId="0" applyFont="1" applyBorder="1" applyAlignment="1">
      <alignment horizontal="left" vertical="center"/>
    </xf>
    <xf numFmtId="0" fontId="92" fillId="0" borderId="50" xfId="0" applyFont="1" applyBorder="1" applyAlignment="1">
      <alignment horizontal="left" vertical="center"/>
    </xf>
    <xf numFmtId="0" fontId="92" fillId="0" borderId="50" xfId="0" applyFont="1" applyBorder="1" applyAlignment="1">
      <alignment horizontal="center" vertical="center"/>
    </xf>
    <xf numFmtId="0" fontId="92" fillId="0" borderId="51" xfId="0" applyFont="1" applyBorder="1" applyAlignment="1">
      <alignment horizontal="left" vertical="center" wrapText="1"/>
    </xf>
    <xf numFmtId="0" fontId="92" fillId="0" borderId="56" xfId="0" applyFont="1" applyBorder="1" applyAlignment="1">
      <alignment horizontal="left" vertical="center"/>
    </xf>
    <xf numFmtId="0" fontId="92" fillId="0" borderId="1" xfId="0" applyFont="1" applyBorder="1" applyAlignment="1">
      <alignment horizontal="left" vertical="center"/>
    </xf>
    <xf numFmtId="0" fontId="92" fillId="0" borderId="1" xfId="0" applyFont="1" applyBorder="1" applyAlignment="1">
      <alignment horizontal="center" vertical="center"/>
    </xf>
    <xf numFmtId="0" fontId="92" fillId="0" borderId="57" xfId="0" applyFont="1" applyBorder="1" applyAlignment="1">
      <alignment horizontal="left" vertical="center" wrapText="1"/>
    </xf>
    <xf numFmtId="0" fontId="92" fillId="0" borderId="64" xfId="0" applyFont="1" applyBorder="1" applyAlignment="1">
      <alignment horizontal="left" vertical="center"/>
    </xf>
    <xf numFmtId="0" fontId="92" fillId="0" borderId="65" xfId="0" applyFont="1" applyBorder="1" applyAlignment="1">
      <alignment horizontal="left" vertical="center"/>
    </xf>
    <xf numFmtId="0" fontId="92" fillId="0" borderId="65" xfId="0" applyFont="1" applyBorder="1" applyAlignment="1">
      <alignment horizontal="center" vertical="center"/>
    </xf>
    <xf numFmtId="0" fontId="92" fillId="0" borderId="66" xfId="0" applyFont="1" applyBorder="1" applyAlignment="1">
      <alignment horizontal="left" vertical="center" wrapText="1"/>
    </xf>
    <xf numFmtId="0" fontId="24" fillId="0" borderId="0" xfId="0" applyFont="1" applyAlignment="1">
      <alignment vertical="center" wrapText="1"/>
    </xf>
    <xf numFmtId="0" fontId="0" fillId="0" borderId="1" xfId="0" applyBorder="1" applyAlignment="1">
      <alignment vertical="center"/>
    </xf>
    <xf numFmtId="3" fontId="21" fillId="0" borderId="1" xfId="0" applyNumberFormat="1" applyFont="1" applyBorder="1" applyAlignment="1">
      <alignment vertical="center" wrapText="1"/>
    </xf>
    <xf numFmtId="0" fontId="127" fillId="0" borderId="1" xfId="0" applyFont="1" applyBorder="1" applyAlignment="1">
      <alignment vertical="center"/>
    </xf>
    <xf numFmtId="3" fontId="147" fillId="0" borderId="1" xfId="0" applyNumberFormat="1" applyFont="1" applyBorder="1" applyAlignment="1">
      <alignment vertical="center" wrapText="1"/>
    </xf>
    <xf numFmtId="0" fontId="147" fillId="0" borderId="1" xfId="0" applyFont="1" applyBorder="1" applyAlignment="1">
      <alignment horizontal="center" vertical="center" wrapText="1"/>
    </xf>
    <xf numFmtId="0" fontId="147" fillId="0" borderId="1" xfId="0" applyFont="1" applyBorder="1" applyAlignment="1">
      <alignment horizontal="left" vertical="center" wrapText="1" indent="1"/>
    </xf>
    <xf numFmtId="0" fontId="29" fillId="0" borderId="0" xfId="0" applyFont="1" applyAlignment="1">
      <alignment vertical="center"/>
    </xf>
    <xf numFmtId="3" fontId="28" fillId="6" borderId="1" xfId="5" applyFont="1" applyFill="1" applyAlignment="1">
      <alignment horizontal="center" vertical="center"/>
      <protection locked="0"/>
    </xf>
    <xf numFmtId="0" fontId="52" fillId="0" borderId="1" xfId="3" applyFont="1" applyBorder="1" applyAlignment="1">
      <alignment horizontal="left" vertical="center" wrapText="1" indent="1"/>
    </xf>
    <xf numFmtId="3" fontId="28" fillId="0" borderId="1" xfId="5" applyFont="1" applyFill="1">
      <alignment horizontal="right" vertical="center"/>
      <protection locked="0"/>
    </xf>
    <xf numFmtId="165" fontId="16" fillId="0" borderId="1" xfId="0" applyNumberFormat="1" applyFont="1" applyBorder="1" applyAlignment="1">
      <alignment horizontal="right"/>
    </xf>
    <xf numFmtId="0" fontId="28" fillId="0" borderId="1" xfId="3" applyFont="1" applyBorder="1" applyAlignment="1">
      <alignment horizontal="left" vertical="center" wrapText="1" indent="3"/>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lignment horizontal="right" vertical="center"/>
      <protection locked="0"/>
    </xf>
    <xf numFmtId="164" fontId="20" fillId="0" borderId="1" xfId="5" applyNumberFormat="1" applyFont="1" applyFill="1" applyAlignment="1">
      <alignment horizontal="right" vertical="center" wrapText="1"/>
      <protection locked="0"/>
    </xf>
    <xf numFmtId="0" fontId="59"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3" fontId="20" fillId="0" borderId="1" xfId="0" quotePrefix="1" applyNumberFormat="1" applyFont="1" applyBorder="1"/>
    <xf numFmtId="0" fontId="21" fillId="23" borderId="1" xfId="0" applyFont="1" applyFill="1" applyBorder="1" applyAlignment="1">
      <alignment vertical="center" wrapText="1"/>
    </xf>
    <xf numFmtId="0" fontId="0" fillId="0" borderId="1" xfId="0" quotePrefix="1" applyBorder="1" applyAlignment="1">
      <alignment wrapText="1"/>
    </xf>
    <xf numFmtId="0" fontId="0" fillId="23" borderId="1" xfId="0" applyFill="1" applyBorder="1" applyAlignment="1">
      <alignment vertical="center" wrapText="1"/>
    </xf>
    <xf numFmtId="3" fontId="0" fillId="0" borderId="1" xfId="0" quotePrefix="1" applyNumberFormat="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20" fillId="0" borderId="1" xfId="0" quotePrefix="1" applyFont="1" applyBorder="1" applyAlignment="1">
      <alignment vertical="center" wrapText="1"/>
    </xf>
    <xf numFmtId="0" fontId="20" fillId="23" borderId="1" xfId="0" applyFont="1" applyFill="1" applyBorder="1" applyAlignment="1">
      <alignment vertical="center" wrapText="1"/>
    </xf>
    <xf numFmtId="3" fontId="0" fillId="0" borderId="1" xfId="0" quotePrefix="1" applyNumberFormat="1" applyBorder="1"/>
    <xf numFmtId="3" fontId="0" fillId="0" borderId="0" xfId="0" applyNumberFormat="1"/>
    <xf numFmtId="0" fontId="0" fillId="27" borderId="0" xfId="0" applyFill="1"/>
    <xf numFmtId="0" fontId="24" fillId="23" borderId="1" xfId="0" applyFont="1" applyFill="1" applyBorder="1" applyAlignment="1">
      <alignment vertical="center" wrapText="1"/>
    </xf>
    <xf numFmtId="0" fontId="69" fillId="0" borderId="1" xfId="10" quotePrefix="1" applyFont="1" applyBorder="1" applyAlignment="1">
      <alignment vertical="center" wrapText="1"/>
    </xf>
    <xf numFmtId="0" fontId="21" fillId="23" borderId="1" xfId="0" applyFont="1" applyFill="1" applyBorder="1" applyAlignment="1">
      <alignment horizontal="left" vertical="center" wrapText="1" indent="1"/>
    </xf>
    <xf numFmtId="0" fontId="0" fillId="0" borderId="1" xfId="10" quotePrefix="1" applyFont="1" applyBorder="1" applyAlignment="1">
      <alignment vertical="center"/>
    </xf>
    <xf numFmtId="0" fontId="69" fillId="0" borderId="1" xfId="10" quotePrefix="1" applyFont="1" applyBorder="1" applyAlignment="1">
      <alignment vertical="center"/>
    </xf>
    <xf numFmtId="0" fontId="20" fillId="23" borderId="1" xfId="0" applyFont="1" applyFill="1" applyBorder="1" applyAlignment="1">
      <alignment horizontal="left" vertical="center" wrapText="1" indent="1"/>
    </xf>
    <xf numFmtId="3" fontId="162" fillId="0" borderId="21" xfId="0" applyNumberFormat="1" applyFont="1" applyBorder="1" applyAlignment="1">
      <alignment vertical="center" wrapText="1"/>
    </xf>
    <xf numFmtId="3" fontId="162" fillId="0" borderId="22" xfId="0" applyNumberFormat="1" applyFont="1" applyBorder="1" applyAlignment="1">
      <alignment vertical="center" wrapText="1"/>
    </xf>
    <xf numFmtId="3" fontId="162" fillId="0" borderId="32" xfId="0" applyNumberFormat="1" applyFont="1" applyBorder="1" applyAlignment="1">
      <alignment vertical="center" wrapText="1"/>
    </xf>
    <xf numFmtId="3" fontId="162" fillId="0" borderId="33" xfId="0" applyNumberFormat="1" applyFont="1" applyBorder="1" applyAlignment="1">
      <alignment vertical="center" wrapText="1"/>
    </xf>
    <xf numFmtId="3" fontId="152" fillId="0" borderId="32" xfId="0" applyNumberFormat="1" applyFont="1" applyBorder="1" applyAlignment="1">
      <alignment vertical="center" wrapText="1"/>
    </xf>
    <xf numFmtId="3" fontId="152" fillId="0" borderId="33" xfId="0" applyNumberFormat="1" applyFont="1" applyBorder="1" applyAlignment="1">
      <alignment vertical="center" wrapText="1"/>
    </xf>
    <xf numFmtId="3" fontId="93" fillId="0" borderId="33" xfId="12" applyNumberFormat="1" applyFont="1" applyBorder="1" applyAlignment="1">
      <alignment horizontal="right" vertical="center" wrapText="1"/>
    </xf>
    <xf numFmtId="3" fontId="140" fillId="8" borderId="33" xfId="0" applyNumberFormat="1" applyFont="1" applyFill="1" applyBorder="1" applyAlignment="1">
      <alignment horizontal="right" vertical="center" wrapText="1" indent="1"/>
    </xf>
    <xf numFmtId="3" fontId="139" fillId="8" borderId="33" xfId="0" applyNumberFormat="1" applyFont="1" applyFill="1" applyBorder="1" applyAlignment="1">
      <alignment horizontal="right" vertical="center" wrapText="1" indent="1"/>
    </xf>
    <xf numFmtId="3" fontId="173" fillId="0" borderId="33" xfId="0" applyNumberFormat="1" applyFont="1" applyBorder="1" applyAlignment="1">
      <alignment horizontal="right" vertical="center" wrapText="1"/>
    </xf>
    <xf numFmtId="3" fontId="173" fillId="0" borderId="33" xfId="0" applyNumberFormat="1" applyFont="1" applyBorder="1" applyAlignment="1">
      <alignment horizontal="right" vertical="center"/>
    </xf>
    <xf numFmtId="0" fontId="85" fillId="0" borderId="0" xfId="0" applyFont="1" applyAlignment="1">
      <alignment wrapText="1"/>
    </xf>
    <xf numFmtId="0" fontId="83" fillId="0" borderId="0" xfId="0" applyFont="1"/>
    <xf numFmtId="0" fontId="0" fillId="0" borderId="1" xfId="0" applyBorder="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3" fontId="127" fillId="0" borderId="1" xfId="0" applyNumberFormat="1" applyFont="1" applyBorder="1" applyAlignment="1">
      <alignment horizontal="right" vertical="center" wrapText="1"/>
    </xf>
    <xf numFmtId="17" fontId="0" fillId="0" borderId="0" xfId="0" quotePrefix="1" applyNumberFormat="1"/>
    <xf numFmtId="3" fontId="45" fillId="0" borderId="1"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3" fontId="45" fillId="30" borderId="1" xfId="0" applyNumberFormat="1" applyFont="1" applyFill="1" applyBorder="1" applyAlignment="1">
      <alignment horizontal="center" vertical="center" wrapText="1"/>
    </xf>
    <xf numFmtId="3" fontId="47" fillId="30" borderId="1" xfId="0" applyNumberFormat="1" applyFont="1" applyFill="1" applyBorder="1" applyAlignment="1">
      <alignment horizontal="center" vertical="center" wrapText="1"/>
    </xf>
    <xf numFmtId="3" fontId="45" fillId="10" borderId="1" xfId="0" applyNumberFormat="1" applyFont="1" applyFill="1" applyBorder="1" applyAlignment="1">
      <alignment horizontal="center" vertical="center" wrapText="1"/>
    </xf>
    <xf numFmtId="3" fontId="45" fillId="31" borderId="1" xfId="0" applyNumberFormat="1" applyFont="1" applyFill="1" applyBorder="1" applyAlignment="1">
      <alignment horizontal="center" vertical="center" wrapText="1"/>
    </xf>
    <xf numFmtId="3" fontId="51" fillId="13" borderId="1" xfId="0" applyNumberFormat="1" applyFont="1" applyFill="1" applyBorder="1" applyAlignment="1">
      <alignment horizontal="justify" vertical="center" wrapText="1"/>
    </xf>
    <xf numFmtId="166" fontId="16" fillId="0" borderId="1" xfId="0" applyNumberFormat="1" applyFont="1" applyBorder="1" applyAlignment="1">
      <alignment horizontal="right"/>
    </xf>
    <xf numFmtId="166" fontId="62" fillId="13" borderId="1" xfId="5" applyNumberFormat="1" applyFont="1" applyFill="1">
      <alignment horizontal="right" vertical="center"/>
      <protection locked="0"/>
    </xf>
    <xf numFmtId="0" fontId="16" fillId="0" borderId="1" xfId="0" applyFont="1" applyFill="1" applyBorder="1" applyAlignment="1">
      <alignment horizontal="center" vertical="center" wrapText="1"/>
    </xf>
    <xf numFmtId="0" fontId="16" fillId="0" borderId="14" xfId="0" applyFont="1" applyFill="1" applyBorder="1" applyAlignment="1">
      <alignment horizontal="center" vertical="center" wrapText="1"/>
    </xf>
    <xf numFmtId="3" fontId="158" fillId="0" borderId="8" xfId="0" applyNumberFormat="1" applyFont="1" applyFill="1" applyBorder="1" applyAlignment="1">
      <alignment vertical="center" wrapText="1"/>
    </xf>
    <xf numFmtId="3" fontId="136" fillId="6" borderId="1" xfId="0" applyNumberFormat="1" applyFont="1" applyFill="1" applyBorder="1" applyAlignment="1">
      <alignment vertical="center" wrapText="1"/>
    </xf>
    <xf numFmtId="3" fontId="158" fillId="0" borderId="1" xfId="0" applyNumberFormat="1" applyFont="1" applyFill="1" applyBorder="1" applyAlignment="1">
      <alignment vertical="center" wrapText="1"/>
    </xf>
    <xf numFmtId="3" fontId="170" fillId="6" borderId="1" xfId="0" applyNumberFormat="1" applyFont="1" applyFill="1" applyBorder="1" applyAlignment="1">
      <alignment vertical="center" wrapText="1"/>
    </xf>
    <xf numFmtId="3" fontId="173" fillId="0" borderId="1" xfId="0" applyNumberFormat="1" applyFont="1" applyFill="1" applyBorder="1" applyAlignment="1">
      <alignment vertical="center" wrapText="1"/>
    </xf>
    <xf numFmtId="167" fontId="158" fillId="0" borderId="1" xfId="0" applyNumberFormat="1" applyFont="1" applyFill="1" applyBorder="1" applyAlignment="1">
      <alignment vertical="center" wrapText="1"/>
    </xf>
    <xf numFmtId="3" fontId="20" fillId="0" borderId="1" xfId="2" applyNumberFormat="1" applyFont="1" applyFill="1" applyBorder="1" applyAlignment="1">
      <alignment horizontal="left" vertical="center" wrapText="1"/>
    </xf>
    <xf numFmtId="3" fontId="20" fillId="0" borderId="1" xfId="0" applyNumberFormat="1" applyFont="1" applyFill="1" applyBorder="1" applyAlignment="1">
      <alignment vertical="top"/>
    </xf>
    <xf numFmtId="3" fontId="20" fillId="0" borderId="1" xfId="2" applyNumberFormat="1" applyFont="1" applyFill="1" applyBorder="1" applyAlignment="1">
      <alignment horizontal="right" vertical="center" wrapText="1"/>
    </xf>
    <xf numFmtId="3" fontId="21" fillId="20" borderId="1" xfId="0" applyNumberFormat="1" applyFont="1" applyFill="1" applyBorder="1" applyAlignment="1">
      <alignment horizontal="right" vertical="center" wrapText="1"/>
    </xf>
    <xf numFmtId="3" fontId="187" fillId="20"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indent="1"/>
    </xf>
    <xf numFmtId="168" fontId="20" fillId="0" borderId="1" xfId="2" applyNumberFormat="1" applyFont="1" applyFill="1" applyBorder="1" applyAlignment="1">
      <alignment horizontal="right" vertical="center" wrapText="1"/>
    </xf>
    <xf numFmtId="0" fontId="0" fillId="0" borderId="1" xfId="0" applyBorder="1" applyAlignment="1">
      <alignment horizontal="center" vertical="center" wrapText="1"/>
    </xf>
    <xf numFmtId="0" fontId="63" fillId="0" borderId="0" xfId="0" applyFont="1"/>
    <xf numFmtId="0" fontId="92" fillId="0" borderId="67" xfId="0" applyFont="1" applyBorder="1" applyAlignment="1">
      <alignment horizontal="left" vertical="center"/>
    </xf>
    <xf numFmtId="0" fontId="92" fillId="0" borderId="68" xfId="0" applyFont="1" applyBorder="1" applyAlignment="1">
      <alignment horizontal="left" vertical="center"/>
    </xf>
    <xf numFmtId="0" fontId="13" fillId="0" borderId="0" xfId="2" quotePrefix="1" applyFont="1" applyFill="1" applyBorder="1">
      <alignment vertical="center"/>
    </xf>
    <xf numFmtId="0" fontId="13" fillId="0" borderId="0" xfId="2">
      <alignment vertical="center"/>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0" fillId="0" borderId="0" xfId="2" applyFont="1" applyAlignment="1">
      <alignment vertical="top"/>
    </xf>
    <xf numFmtId="0" fontId="111" fillId="0" borderId="0" xfId="0" applyFont="1" applyAlignment="1">
      <alignment vertical="top"/>
    </xf>
    <xf numFmtId="0" fontId="13" fillId="10" borderId="1" xfId="2" applyFill="1" applyBorder="1" applyAlignment="1">
      <alignment vertical="top" wrapText="1"/>
    </xf>
    <xf numFmtId="3" fontId="20" fillId="5" borderId="1" xfId="0" applyNumberFormat="1" applyFont="1" applyFill="1" applyBorder="1" applyAlignment="1">
      <alignment vertical="center" wrapText="1"/>
    </xf>
    <xf numFmtId="3" fontId="134" fillId="0" borderId="1" xfId="0" applyNumberFormat="1" applyFont="1" applyFill="1" applyBorder="1" applyAlignment="1">
      <alignment vertical="center" wrapText="1"/>
    </xf>
    <xf numFmtId="3" fontId="21" fillId="0" borderId="1" xfId="0"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6" fontId="20" fillId="0" borderId="1" xfId="0" applyNumberFormat="1" applyFont="1" applyFill="1" applyBorder="1" applyAlignment="1">
      <alignment horizontal="center" vertical="center" wrapText="1"/>
    </xf>
    <xf numFmtId="3" fontId="0" fillId="0" borderId="1" xfId="0" quotePrefix="1" applyNumberFormat="1" applyFill="1" applyBorder="1" applyAlignment="1">
      <alignment wrapText="1"/>
    </xf>
    <xf numFmtId="3" fontId="0" fillId="0" borderId="1" xfId="0" quotePrefix="1" applyNumberFormat="1" applyFill="1" applyBorder="1"/>
    <xf numFmtId="0" fontId="0" fillId="0" borderId="1" xfId="0" quotePrefix="1" applyFill="1" applyBorder="1"/>
    <xf numFmtId="0" fontId="127" fillId="27" borderId="22" xfId="12" applyFont="1" applyFill="1" applyBorder="1" applyAlignment="1">
      <alignment horizontal="center" vertical="center" wrapText="1"/>
    </xf>
    <xf numFmtId="3" fontId="28" fillId="0" borderId="1" xfId="0" applyNumberFormat="1" applyFont="1" applyBorder="1" applyAlignment="1">
      <alignment vertical="center"/>
    </xf>
    <xf numFmtId="3" fontId="52" fillId="0" borderId="1" xfId="0" applyNumberFormat="1" applyFont="1" applyBorder="1" applyAlignment="1">
      <alignment vertical="center"/>
    </xf>
    <xf numFmtId="0" fontId="28" fillId="0" borderId="1" xfId="0" applyFont="1" applyBorder="1" applyAlignment="1">
      <alignment vertical="center"/>
    </xf>
    <xf numFmtId="165" fontId="28" fillId="0" borderId="1" xfId="0" applyNumberFormat="1" applyFont="1" applyBorder="1" applyAlignment="1">
      <alignment vertical="center"/>
    </xf>
    <xf numFmtId="3" fontId="28" fillId="0" borderId="1" xfId="0" applyNumberFormat="1" applyFont="1" applyBorder="1" applyAlignment="1">
      <alignment horizontal="right" vertical="center"/>
    </xf>
    <xf numFmtId="0" fontId="28"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28" fillId="0" borderId="8" xfId="0" applyFont="1" applyBorder="1" applyAlignment="1">
      <alignment horizontal="center" vertical="center" wrapText="1"/>
    </xf>
    <xf numFmtId="3" fontId="0" fillId="0" borderId="1" xfId="0" applyNumberFormat="1" applyBorder="1"/>
    <xf numFmtId="0" fontId="97" fillId="29" borderId="0" xfId="12" applyFont="1" applyFill="1" applyAlignment="1">
      <alignment vertical="center"/>
    </xf>
    <xf numFmtId="0" fontId="20" fillId="0" borderId="1" xfId="20" quotePrefix="1" applyFont="1" applyBorder="1" applyAlignment="1">
      <alignment vertical="center"/>
    </xf>
    <xf numFmtId="0" fontId="20" fillId="0" borderId="1" xfId="20" quotePrefix="1" applyFont="1" applyBorder="1" applyAlignment="1">
      <alignment vertical="center" wrapText="1"/>
    </xf>
    <xf numFmtId="0" fontId="20" fillId="6" borderId="1" xfId="20" quotePrefix="1" applyFont="1" applyFill="1" applyBorder="1" applyAlignment="1">
      <alignment vertical="center" wrapText="1"/>
    </xf>
    <xf numFmtId="3" fontId="0" fillId="0" borderId="1" xfId="0" quotePrefix="1" applyNumberFormat="1" applyFont="1" applyFill="1" applyBorder="1"/>
    <xf numFmtId="3" fontId="0" fillId="6" borderId="1" xfId="0" quotePrefix="1" applyNumberFormat="1" applyFont="1" applyFill="1" applyBorder="1" applyAlignment="1">
      <alignment wrapText="1"/>
    </xf>
    <xf numFmtId="3" fontId="0" fillId="6" borderId="1" xfId="0" quotePrefix="1" applyNumberFormat="1" applyFont="1" applyFill="1" applyBorder="1"/>
    <xf numFmtId="169" fontId="20" fillId="0" borderId="1" xfId="0" quotePrefix="1" applyNumberFormat="1" applyFont="1" applyFill="1" applyBorder="1" applyAlignment="1">
      <alignment wrapText="1"/>
    </xf>
    <xf numFmtId="3" fontId="139" fillId="0" borderId="1" xfId="0" applyNumberFormat="1" applyFont="1" applyBorder="1" applyAlignment="1">
      <alignment horizontal="right" vertical="center" wrapText="1"/>
    </xf>
    <xf numFmtId="3" fontId="33" fillId="9" borderId="1" xfId="0" applyNumberFormat="1" applyFont="1" applyFill="1" applyBorder="1" applyAlignment="1">
      <alignment horizontal="right" vertical="center" wrapText="1"/>
    </xf>
    <xf numFmtId="0" fontId="33" fillId="9" borderId="1" xfId="0" applyFont="1" applyFill="1" applyBorder="1" applyAlignment="1">
      <alignment vertical="center" wrapText="1"/>
    </xf>
    <xf numFmtId="0" fontId="13" fillId="8" borderId="1" xfId="0" applyFont="1" applyFill="1" applyBorder="1" applyAlignment="1">
      <alignment horizontal="center" vertical="center" wrapText="1"/>
    </xf>
    <xf numFmtId="0" fontId="188" fillId="9" borderId="1" xfId="0" applyFont="1" applyFill="1" applyBorder="1" applyAlignment="1">
      <alignment vertical="center" wrapText="1"/>
    </xf>
    <xf numFmtId="0" fontId="13" fillId="0" borderId="1" xfId="0" applyFont="1" applyBorder="1" applyAlignment="1">
      <alignment horizontal="center" vertical="center" wrapText="1"/>
    </xf>
    <xf numFmtId="49" fontId="132" fillId="27" borderId="28" xfId="13" applyNumberFormat="1" applyFont="1" applyFill="1" applyBorder="1" applyAlignment="1" applyProtection="1">
      <alignment vertical="center" wrapText="1"/>
    </xf>
    <xf numFmtId="49" fontId="141" fillId="27" borderId="28" xfId="6" applyNumberFormat="1" applyFont="1" applyFill="1" applyBorder="1" applyAlignment="1" applyProtection="1">
      <alignment vertical="center" wrapText="1"/>
    </xf>
    <xf numFmtId="0" fontId="185" fillId="0" borderId="0" xfId="12" applyFont="1" applyAlignment="1">
      <alignment vertical="center"/>
    </xf>
    <xf numFmtId="0" fontId="185" fillId="29" borderId="0" xfId="12" applyFont="1" applyFill="1" applyAlignment="1">
      <alignment vertical="center"/>
    </xf>
    <xf numFmtId="49" fontId="185" fillId="0" borderId="0" xfId="12" applyNumberFormat="1" applyFont="1" applyAlignment="1">
      <alignment vertical="center" wrapText="1"/>
    </xf>
    <xf numFmtId="49" fontId="185" fillId="0" borderId="0" xfId="12" applyNumberFormat="1" applyFont="1" applyFill="1" applyBorder="1" applyAlignment="1">
      <alignment vertical="center"/>
    </xf>
    <xf numFmtId="0" fontId="162" fillId="0" borderId="1" xfId="0" applyFont="1" applyBorder="1"/>
    <xf numFmtId="3" fontId="20" fillId="0" borderId="1" xfId="15" applyNumberFormat="1" applyFont="1" applyBorder="1" applyAlignment="1">
      <alignment horizontal="right" vertical="center" wrapText="1"/>
    </xf>
    <xf numFmtId="3" fontId="20" fillId="20" borderId="1" xfId="15" applyNumberFormat="1" applyFont="1" applyFill="1" applyBorder="1" applyAlignment="1">
      <alignment horizontal="right"/>
    </xf>
    <xf numFmtId="165" fontId="162" fillId="0" borderId="1" xfId="0" applyNumberFormat="1" applyFont="1" applyBorder="1"/>
    <xf numFmtId="3" fontId="20" fillId="20" borderId="1" xfId="15" applyNumberFormat="1" applyFont="1" applyFill="1" applyBorder="1" applyAlignment="1">
      <alignment horizontal="right" vertical="center" wrapText="1"/>
    </xf>
    <xf numFmtId="3" fontId="20" fillId="6" borderId="1" xfId="15" applyNumberFormat="1" applyFont="1" applyFill="1" applyBorder="1" applyAlignment="1">
      <alignment horizontal="right" vertical="center" wrapText="1"/>
    </xf>
    <xf numFmtId="3" fontId="162" fillId="0" borderId="1" xfId="0" applyNumberFormat="1" applyFont="1" applyBorder="1"/>
    <xf numFmtId="3" fontId="20" fillId="20" borderId="1" xfId="15" applyNumberFormat="1" applyFont="1" applyFill="1" applyBorder="1" applyAlignment="1">
      <alignment horizontal="right" wrapText="1"/>
    </xf>
    <xf numFmtId="0" fontId="0" fillId="0" borderId="0" xfId="0" applyFill="1"/>
    <xf numFmtId="3" fontId="152" fillId="0" borderId="1" xfId="0" applyNumberFormat="1" applyFont="1" applyBorder="1"/>
    <xf numFmtId="165" fontId="152" fillId="0" borderId="1" xfId="0" applyNumberFormat="1" applyFont="1" applyBorder="1"/>
    <xf numFmtId="0" fontId="152" fillId="0" borderId="1" xfId="0" applyFont="1" applyBorder="1"/>
    <xf numFmtId="0" fontId="189" fillId="0" borderId="0" xfId="0" applyFont="1"/>
    <xf numFmtId="0" fontId="190" fillId="0" borderId="0" xfId="0" applyFont="1"/>
    <xf numFmtId="3" fontId="0" fillId="8" borderId="1" xfId="0" applyNumberFormat="1" applyFont="1" applyFill="1" applyBorder="1" applyAlignment="1">
      <alignment vertical="center" wrapText="1"/>
    </xf>
    <xf numFmtId="3" fontId="21" fillId="0" borderId="1" xfId="0" applyNumberFormat="1" applyFont="1" applyFill="1" applyBorder="1" applyAlignment="1">
      <alignment vertical="center"/>
    </xf>
    <xf numFmtId="3" fontId="17" fillId="16" borderId="20" xfId="0" applyNumberFormat="1" applyFont="1" applyFill="1" applyBorder="1" applyAlignment="1">
      <alignment vertical="top" wrapText="1"/>
    </xf>
    <xf numFmtId="3" fontId="17" fillId="16" borderId="20" xfId="0" applyNumberFormat="1" applyFont="1" applyFill="1" applyBorder="1" applyAlignment="1">
      <alignment vertical="center" wrapText="1"/>
    </xf>
    <xf numFmtId="3" fontId="17" fillId="16" borderId="21" xfId="0" applyNumberFormat="1" applyFont="1" applyFill="1" applyBorder="1" applyAlignment="1">
      <alignment vertical="center" wrapText="1"/>
    </xf>
    <xf numFmtId="3" fontId="17" fillId="16" borderId="33" xfId="0" applyNumberFormat="1" applyFont="1" applyFill="1" applyBorder="1" applyAlignment="1">
      <alignment horizontal="center" vertical="center"/>
    </xf>
    <xf numFmtId="3" fontId="17" fillId="16" borderId="34" xfId="0" applyNumberFormat="1" applyFont="1" applyFill="1" applyBorder="1" applyAlignment="1">
      <alignment horizontal="center" vertical="center"/>
    </xf>
    <xf numFmtId="3" fontId="0" fillId="0" borderId="20" xfId="0" applyNumberFormat="1" applyFont="1" applyBorder="1" applyAlignment="1">
      <alignment vertical="center"/>
    </xf>
    <xf numFmtId="3" fontId="0" fillId="0" borderId="21" xfId="0" applyNumberFormat="1" applyFont="1" applyBorder="1" applyAlignment="1">
      <alignment vertical="center"/>
    </xf>
    <xf numFmtId="3" fontId="0" fillId="0" borderId="33" xfId="0" applyNumberFormat="1" applyFont="1" applyBorder="1" applyAlignment="1">
      <alignment horizontal="center" vertical="center" wrapText="1"/>
    </xf>
    <xf numFmtId="3" fontId="0" fillId="0" borderId="34" xfId="0" applyNumberFormat="1" applyFont="1" applyBorder="1" applyAlignment="1">
      <alignment horizontal="center" vertical="center" wrapText="1"/>
    </xf>
    <xf numFmtId="3" fontId="40" fillId="13" borderId="20" xfId="0" applyNumberFormat="1" applyFont="1" applyFill="1" applyBorder="1" applyAlignment="1">
      <alignment vertical="center" wrapText="1"/>
    </xf>
    <xf numFmtId="3" fontId="17" fillId="16" borderId="33" xfId="0" applyNumberFormat="1" applyFont="1" applyFill="1" applyBorder="1" applyAlignment="1">
      <alignment horizontal="center" vertical="center" wrapText="1"/>
    </xf>
    <xf numFmtId="3" fontId="17" fillId="16" borderId="34" xfId="0" applyNumberFormat="1" applyFont="1" applyFill="1" applyBorder="1" applyAlignment="1">
      <alignment horizontal="center" vertical="center" wrapText="1"/>
    </xf>
    <xf numFmtId="3" fontId="0" fillId="0" borderId="20" xfId="0" applyNumberFormat="1" applyFont="1" applyBorder="1" applyAlignment="1">
      <alignment vertical="center" wrapText="1"/>
    </xf>
    <xf numFmtId="3" fontId="0" fillId="0" borderId="21" xfId="0" applyNumberFormat="1" applyFont="1" applyBorder="1" applyAlignment="1">
      <alignment vertical="center" wrapText="1"/>
    </xf>
    <xf numFmtId="3" fontId="0" fillId="10" borderId="20" xfId="0" applyNumberFormat="1" applyFont="1" applyFill="1" applyBorder="1" applyAlignment="1">
      <alignment vertical="center" wrapText="1"/>
    </xf>
    <xf numFmtId="3" fontId="40" fillId="13" borderId="21" xfId="0" applyNumberFormat="1" applyFont="1" applyFill="1" applyBorder="1" applyAlignment="1">
      <alignment vertical="center" wrapText="1"/>
    </xf>
    <xf numFmtId="3" fontId="40" fillId="13" borderId="33" xfId="0" applyNumberFormat="1" applyFont="1" applyFill="1" applyBorder="1" applyAlignment="1">
      <alignment vertical="center" wrapText="1"/>
    </xf>
    <xf numFmtId="3" fontId="0" fillId="17" borderId="34" xfId="0" applyNumberFormat="1" applyFont="1" applyFill="1" applyBorder="1" applyAlignment="1">
      <alignment horizontal="center" vertical="center" wrapText="1"/>
    </xf>
    <xf numFmtId="3" fontId="0" fillId="13" borderId="20" xfId="0" applyNumberFormat="1" applyFont="1" applyFill="1" applyBorder="1" applyAlignment="1">
      <alignment vertical="center"/>
    </xf>
    <xf numFmtId="3" fontId="0" fillId="13" borderId="21" xfId="0" applyNumberFormat="1" applyFont="1" applyFill="1" applyBorder="1" applyAlignment="1">
      <alignment vertical="center"/>
    </xf>
    <xf numFmtId="3" fontId="0" fillId="13" borderId="33" xfId="0" applyNumberFormat="1" applyFont="1" applyFill="1" applyBorder="1" applyAlignment="1">
      <alignment vertical="center"/>
    </xf>
    <xf numFmtId="3" fontId="17" fillId="0" borderId="34" xfId="0" applyNumberFormat="1" applyFont="1" applyBorder="1" applyAlignment="1">
      <alignment horizontal="center" vertical="center"/>
    </xf>
    <xf numFmtId="3" fontId="0" fillId="13" borderId="20" xfId="0" applyNumberFormat="1" applyFont="1" applyFill="1" applyBorder="1" applyAlignment="1">
      <alignment vertical="center" wrapText="1"/>
    </xf>
    <xf numFmtId="3" fontId="17" fillId="13" borderId="20" xfId="0" applyNumberFormat="1" applyFont="1" applyFill="1" applyBorder="1" applyAlignment="1">
      <alignment vertical="center" wrapText="1"/>
    </xf>
    <xf numFmtId="3" fontId="17" fillId="13" borderId="21" xfId="0" applyNumberFormat="1" applyFont="1" applyFill="1" applyBorder="1" applyAlignment="1">
      <alignment vertical="center" wrapText="1"/>
    </xf>
    <xf numFmtId="3" fontId="17" fillId="13" borderId="21" xfId="0" applyNumberFormat="1" applyFont="1" applyFill="1" applyBorder="1" applyAlignment="1">
      <alignment horizontal="center" vertical="center" wrapText="1"/>
    </xf>
    <xf numFmtId="3" fontId="0" fillId="13" borderId="20" xfId="0" applyNumberFormat="1" applyFont="1" applyFill="1" applyBorder="1" applyAlignment="1">
      <alignment horizontal="center" vertical="center" wrapText="1"/>
    </xf>
    <xf numFmtId="3" fontId="17" fillId="16" borderId="21" xfId="0" applyNumberFormat="1" applyFont="1" applyFill="1" applyBorder="1" applyAlignment="1">
      <alignment horizontal="center" vertical="center" wrapText="1"/>
    </xf>
    <xf numFmtId="3" fontId="0" fillId="0" borderId="21" xfId="0" applyNumberFormat="1" applyFont="1" applyBorder="1" applyAlignment="1">
      <alignment horizontal="center" vertical="center" wrapText="1"/>
    </xf>
    <xf numFmtId="3" fontId="17" fillId="16" borderId="20" xfId="0" quotePrefix="1" applyNumberFormat="1" applyFont="1" applyFill="1" applyBorder="1" applyAlignment="1">
      <alignment vertical="center" wrapText="1"/>
    </xf>
    <xf numFmtId="3" fontId="17" fillId="16" borderId="21" xfId="0" quotePrefix="1" applyNumberFormat="1" applyFont="1" applyFill="1" applyBorder="1" applyAlignment="1">
      <alignment vertical="center" wrapText="1"/>
    </xf>
    <xf numFmtId="3" fontId="17" fillId="16" borderId="21" xfId="0" quotePrefix="1" applyNumberFormat="1" applyFont="1" applyFill="1" applyBorder="1" applyAlignment="1">
      <alignment horizontal="center" vertical="center" wrapText="1"/>
    </xf>
    <xf numFmtId="3" fontId="17" fillId="16" borderId="33" xfId="0" quotePrefix="1" applyNumberFormat="1" applyFont="1" applyFill="1" applyBorder="1" applyAlignment="1">
      <alignment horizontal="center" vertical="center" wrapText="1"/>
    </xf>
    <xf numFmtId="3" fontId="0" fillId="13" borderId="21" xfId="0" applyNumberFormat="1" applyFont="1" applyFill="1" applyBorder="1" applyAlignment="1">
      <alignment vertical="center" wrapText="1"/>
    </xf>
    <xf numFmtId="3" fontId="0" fillId="10" borderId="34" xfId="0" applyNumberFormat="1" applyFont="1" applyFill="1" applyBorder="1" applyAlignment="1">
      <alignment horizontal="center" vertical="center" wrapText="1"/>
    </xf>
    <xf numFmtId="3" fontId="0" fillId="17" borderId="20" xfId="0" applyNumberFormat="1" applyFont="1" applyFill="1" applyBorder="1" applyAlignment="1">
      <alignment vertical="center" wrapText="1"/>
    </xf>
    <xf numFmtId="3" fontId="20" fillId="10" borderId="20" xfId="0" applyNumberFormat="1" applyFont="1" applyFill="1" applyBorder="1" applyAlignment="1">
      <alignment vertical="center" wrapText="1"/>
    </xf>
    <xf numFmtId="3" fontId="20" fillId="10" borderId="21" xfId="0" applyNumberFormat="1" applyFont="1" applyFill="1" applyBorder="1" applyAlignment="1">
      <alignment vertical="center" wrapText="1"/>
    </xf>
    <xf numFmtId="3" fontId="17" fillId="10" borderId="20" xfId="0" applyNumberFormat="1" applyFont="1" applyFill="1" applyBorder="1" applyAlignment="1">
      <alignment vertical="center" wrapText="1"/>
    </xf>
    <xf numFmtId="3" fontId="17" fillId="10" borderId="21" xfId="0" applyNumberFormat="1" applyFont="1" applyFill="1" applyBorder="1" applyAlignment="1">
      <alignment vertical="center" wrapText="1"/>
    </xf>
    <xf numFmtId="3" fontId="17" fillId="10" borderId="21" xfId="0" applyNumberFormat="1" applyFont="1" applyFill="1" applyBorder="1" applyAlignment="1">
      <alignment horizontal="center" vertical="center" wrapText="1"/>
    </xf>
    <xf numFmtId="3" fontId="17" fillId="10" borderId="34" xfId="0" quotePrefix="1" applyNumberFormat="1" applyFont="1" applyFill="1" applyBorder="1" applyAlignment="1">
      <alignment horizontal="center" vertical="center" wrapText="1"/>
    </xf>
    <xf numFmtId="3" fontId="0" fillId="13" borderId="21" xfId="0" applyNumberFormat="1" applyFont="1" applyFill="1" applyBorder="1" applyAlignment="1">
      <alignment horizontal="center" vertical="center"/>
    </xf>
    <xf numFmtId="3" fontId="20" fillId="0" borderId="1" xfId="0" applyNumberFormat="1" applyFont="1" applyBorder="1"/>
    <xf numFmtId="0" fontId="191" fillId="0" borderId="0" xfId="12" applyFont="1" applyBorder="1"/>
    <xf numFmtId="0" fontId="146" fillId="0" borderId="0" xfId="0" applyFont="1" applyFill="1" applyBorder="1" applyAlignment="1">
      <alignment horizontal="center" vertical="center" wrapText="1"/>
    </xf>
    <xf numFmtId="3" fontId="146" fillId="0" borderId="1" xfId="0" applyNumberFormat="1" applyFont="1" applyFill="1" applyBorder="1" applyAlignment="1">
      <alignment horizontal="center" vertical="center" wrapText="1"/>
    </xf>
    <xf numFmtId="3" fontId="146" fillId="2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146" fillId="0" borderId="7" xfId="0" applyNumberFormat="1" applyFont="1" applyFill="1" applyBorder="1" applyAlignment="1">
      <alignment horizontal="center" vertical="center" wrapText="1"/>
    </xf>
    <xf numFmtId="0" fontId="60" fillId="0" borderId="1" xfId="0" applyFont="1" applyFill="1" applyBorder="1" applyAlignment="1">
      <alignment horizontal="right" vertical="center" wrapText="1"/>
    </xf>
    <xf numFmtId="0" fontId="21" fillId="0" borderId="1" xfId="0" applyFont="1" applyFill="1" applyBorder="1" applyAlignment="1">
      <alignment horizontal="right" vertical="center" wrapText="1"/>
    </xf>
    <xf numFmtId="49" fontId="21" fillId="0" borderId="1" xfId="0" applyNumberFormat="1" applyFont="1" applyFill="1" applyBorder="1" applyAlignment="1">
      <alignment horizontal="right" vertical="center" wrapText="1"/>
    </xf>
    <xf numFmtId="0" fontId="20" fillId="0" borderId="7" xfId="0" applyFont="1" applyBorder="1" applyAlignment="1">
      <alignment horizontal="left" vertical="center" wrapText="1"/>
    </xf>
    <xf numFmtId="164" fontId="0" fillId="0" borderId="0" xfId="0" applyNumberFormat="1" applyFill="1"/>
    <xf numFmtId="0" fontId="127" fillId="0" borderId="0" xfId="0" applyFont="1" applyFill="1"/>
    <xf numFmtId="0" fontId="186" fillId="0" borderId="15" xfId="0" applyFont="1" applyFill="1" applyBorder="1"/>
    <xf numFmtId="3" fontId="20" fillId="6" borderId="1" xfId="0" applyNumberFormat="1" applyFont="1" applyFill="1" applyBorder="1"/>
    <xf numFmtId="3" fontId="20" fillId="0" borderId="0" xfId="0" applyNumberFormat="1" applyFont="1"/>
    <xf numFmtId="0" fontId="20" fillId="0" borderId="0" xfId="0" quotePrefix="1" applyFont="1"/>
    <xf numFmtId="49" fontId="192" fillId="0" borderId="0" xfId="12" applyNumberFormat="1" applyFont="1" applyAlignment="1">
      <alignment vertical="center"/>
    </xf>
    <xf numFmtId="0" fontId="20" fillId="0" borderId="7" xfId="0" applyFont="1" applyBorder="1" applyAlignment="1">
      <alignment horizontal="left" wrapText="1" indent="2"/>
    </xf>
    <xf numFmtId="0" fontId="20" fillId="0" borderId="7" xfId="0" applyFont="1" applyBorder="1" applyAlignment="1">
      <alignment horizontal="left" wrapText="1"/>
    </xf>
    <xf numFmtId="0" fontId="20" fillId="0" borderId="7" xfId="0" applyFont="1" applyBorder="1" applyAlignment="1">
      <alignment wrapText="1"/>
    </xf>
    <xf numFmtId="3" fontId="92" fillId="0" borderId="1" xfId="0" applyNumberFormat="1" applyFont="1" applyFill="1" applyBorder="1" applyAlignment="1">
      <alignment vertical="center" wrapText="1"/>
    </xf>
    <xf numFmtId="0" fontId="20" fillId="0" borderId="1" xfId="0" quotePrefix="1" applyFont="1" applyBorder="1" applyAlignment="1">
      <alignment horizontal="center"/>
    </xf>
    <xf numFmtId="0" fontId="20" fillId="0" borderId="0" xfId="0" quotePrefix="1" applyFont="1" applyAlignment="1"/>
    <xf numFmtId="0" fontId="0" fillId="0" borderId="0" xfId="0" quotePrefix="1" applyFont="1"/>
    <xf numFmtId="0" fontId="0" fillId="0" borderId="0" xfId="0" quotePrefix="1" applyFill="1"/>
    <xf numFmtId="0" fontId="0" fillId="0" borderId="0" xfId="0" quotePrefix="1" applyFont="1" applyAlignment="1">
      <alignment horizontal="center"/>
    </xf>
    <xf numFmtId="0" fontId="20" fillId="0" borderId="1" xfId="0" quotePrefix="1" applyFont="1" applyFill="1" applyBorder="1" applyAlignment="1">
      <alignment horizontal="center" vertical="center"/>
    </xf>
    <xf numFmtId="3" fontId="104" fillId="0" borderId="1" xfId="0" applyNumberFormat="1" applyFont="1" applyBorder="1" applyAlignment="1">
      <alignment vertical="center" wrapText="1"/>
    </xf>
    <xf numFmtId="1" fontId="20" fillId="0" borderId="1" xfId="0" applyNumberFormat="1" applyFont="1" applyBorder="1"/>
    <xf numFmtId="0" fontId="20" fillId="0" borderId="1" xfId="0" applyFont="1" applyFill="1" applyBorder="1" applyAlignment="1">
      <alignment horizontal="center" vertical="center" wrapText="1"/>
    </xf>
    <xf numFmtId="3" fontId="20" fillId="0" borderId="0" xfId="0" applyNumberFormat="1" applyFont="1" applyFill="1"/>
    <xf numFmtId="0" fontId="89" fillId="21" borderId="0" xfId="12" applyFont="1" applyFill="1" applyBorder="1" applyAlignment="1">
      <alignment horizontal="center" vertical="center" wrapText="1"/>
    </xf>
    <xf numFmtId="49" fontId="104" fillId="0" borderId="0" xfId="12" applyNumberFormat="1" applyFont="1" applyFill="1" applyBorder="1" applyAlignment="1">
      <alignment horizontal="left" vertical="center" wrapText="1"/>
    </xf>
    <xf numFmtId="0" fontId="7" fillId="22" borderId="7" xfId="12" applyFont="1" applyFill="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139" fillId="22" borderId="20" xfId="12" applyFont="1" applyFill="1" applyBorder="1" applyAlignment="1">
      <alignment horizontal="center" vertical="center" wrapText="1"/>
    </xf>
    <xf numFmtId="0" fontId="7" fillId="0" borderId="26" xfId="0" applyFont="1" applyBorder="1" applyAlignment="1">
      <alignment horizontal="center" vertical="center" wrapText="1"/>
    </xf>
    <xf numFmtId="49" fontId="153" fillId="21" borderId="20" xfId="12" applyNumberFormat="1" applyFont="1" applyFill="1" applyBorder="1" applyAlignment="1">
      <alignment horizontal="left" vertical="center"/>
    </xf>
    <xf numFmtId="0" fontId="154" fillId="0" borderId="26" xfId="0" applyFont="1" applyBorder="1" applyAlignment="1">
      <alignment horizontal="left" vertical="center"/>
    </xf>
    <xf numFmtId="0" fontId="92" fillId="22"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29" fillId="21" borderId="20" xfId="12" applyFont="1" applyFill="1" applyBorder="1" applyAlignment="1">
      <alignment horizontal="left" vertical="center"/>
    </xf>
    <xf numFmtId="0" fontId="7" fillId="0" borderId="26" xfId="0" applyFont="1" applyBorder="1" applyAlignment="1">
      <alignment vertical="center"/>
    </xf>
    <xf numFmtId="0" fontId="27" fillId="0" borderId="0" xfId="0" applyFont="1" applyBorder="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20"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7" fillId="0" borderId="0" xfId="0" applyFont="1" applyFill="1" applyBorder="1" applyAlignment="1">
      <alignment vertical="center" wrapText="1"/>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right" vertical="center" wrapText="1"/>
    </xf>
    <xf numFmtId="0" fontId="0"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20" fillId="0" borderId="3" xfId="0" applyFont="1" applyBorder="1" applyAlignment="1">
      <alignment horizontal="left"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5" xfId="0" applyFont="1" applyBorder="1" applyAlignment="1">
      <alignment horizontal="left" wrapText="1"/>
    </xf>
    <xf numFmtId="0" fontId="20" fillId="0" borderId="3" xfId="0" applyFont="1" applyBorder="1" applyAlignment="1">
      <alignment horizontal="left" vertical="center" wrapText="1"/>
    </xf>
    <xf numFmtId="0" fontId="20" fillId="0" borderId="0" xfId="0" applyFont="1" applyBorder="1" applyAlignment="1">
      <alignment horizontal="center" vertical="center"/>
    </xf>
    <xf numFmtId="0" fontId="20" fillId="0" borderId="10" xfId="0" applyFont="1" applyBorder="1" applyAlignment="1">
      <alignment horizontal="left" wrapText="1"/>
    </xf>
    <xf numFmtId="0" fontId="20" fillId="0" borderId="0" xfId="0" applyFont="1" applyBorder="1" applyAlignment="1">
      <alignment horizontal="left" wrapText="1"/>
    </xf>
    <xf numFmtId="0" fontId="20" fillId="0" borderId="3" xfId="0" applyFont="1" applyBorder="1" applyAlignment="1">
      <alignment horizontal="left" wrapText="1"/>
    </xf>
    <xf numFmtId="0" fontId="20" fillId="0" borderId="0" xfId="0" applyFont="1" applyAlignment="1">
      <alignment horizontal="left" vertical="center" wrapText="1"/>
    </xf>
    <xf numFmtId="0" fontId="0" fillId="0" borderId="5" xfId="0" applyBorder="1" applyAlignment="1">
      <alignment horizontal="left" wrapText="1"/>
    </xf>
    <xf numFmtId="0" fontId="20" fillId="0" borderId="0" xfId="0" applyFont="1" applyAlignment="1">
      <alignment horizontal="center" vertical="center"/>
    </xf>
    <xf numFmtId="0" fontId="20" fillId="0" borderId="0" xfId="0" applyFont="1" applyAlignment="1">
      <alignment horizontal="left"/>
    </xf>
    <xf numFmtId="0" fontId="20" fillId="0" borderId="0" xfId="0" applyFont="1" applyAlignment="1">
      <alignment horizontal="left" wrapText="1"/>
    </xf>
    <xf numFmtId="0" fontId="20" fillId="0" borderId="0" xfId="0" applyFont="1" applyFill="1" applyAlignment="1">
      <alignment horizontal="left" wrapText="1"/>
    </xf>
    <xf numFmtId="0" fontId="20" fillId="0" borderId="1" xfId="0" applyFont="1" applyBorder="1" applyAlignment="1">
      <alignment horizontal="left"/>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left"/>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Fill="1" applyAlignment="1">
      <alignment horizontal="left"/>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20" fillId="6" borderId="8" xfId="0" applyFont="1" applyFill="1" applyBorder="1" applyAlignment="1">
      <alignment horizontal="left" vertical="center" wrapText="1"/>
    </xf>
    <xf numFmtId="0" fontId="26" fillId="0" borderId="9" xfId="6" applyBorder="1" applyAlignment="1"/>
    <xf numFmtId="0" fontId="26" fillId="0" borderId="10" xfId="6" applyBorder="1" applyAlignment="1"/>
    <xf numFmtId="0" fontId="26" fillId="0" borderId="11" xfId="6" applyBorder="1" applyAlignment="1"/>
    <xf numFmtId="0" fontId="36" fillId="0" borderId="0" xfId="0" applyFont="1" applyAlignment="1">
      <alignment horizontal="justify" vertical="center" wrapText="1"/>
    </xf>
    <xf numFmtId="0" fontId="37" fillId="0" borderId="0" xfId="0" applyFont="1" applyAlignment="1">
      <alignment horizontal="justify" vertical="center" wrapText="1"/>
    </xf>
    <xf numFmtId="0" fontId="34"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5"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17" fillId="14" borderId="7" xfId="0" applyFont="1" applyFill="1" applyBorder="1" applyAlignment="1">
      <alignment horizontal="center"/>
    </xf>
    <xf numFmtId="0" fontId="17" fillId="14" borderId="3" xfId="0" applyFont="1" applyFill="1" applyBorder="1" applyAlignment="1">
      <alignment horizontal="center"/>
    </xf>
    <xf numFmtId="0" fontId="17" fillId="14" borderId="8" xfId="0" applyFont="1" applyFill="1" applyBorder="1" applyAlignment="1">
      <alignment horizontal="center"/>
    </xf>
    <xf numFmtId="0" fontId="17"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9" fillId="14" borderId="7" xfId="0" applyFont="1" applyFill="1" applyBorder="1" applyAlignment="1">
      <alignment horizontal="center"/>
    </xf>
    <xf numFmtId="0" fontId="29" fillId="14" borderId="3" xfId="0" applyFont="1" applyFill="1" applyBorder="1" applyAlignment="1">
      <alignment horizontal="center"/>
    </xf>
    <xf numFmtId="0" fontId="29" fillId="14" borderId="8" xfId="0" applyFont="1" applyFill="1" applyBorder="1" applyAlignment="1">
      <alignment horizontal="center"/>
    </xf>
    <xf numFmtId="0" fontId="29" fillId="14" borderId="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59" fillId="0" borderId="0" xfId="0" applyFont="1" applyAlignment="1">
      <alignment horizontal="center" vertical="center" wrapText="1"/>
    </xf>
    <xf numFmtId="0" fontId="0" fillId="0" borderId="1" xfId="0" applyFont="1" applyBorder="1" applyAlignment="1">
      <alignment horizontal="center"/>
    </xf>
    <xf numFmtId="0" fontId="67" fillId="6" borderId="17"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5" borderId="7" xfId="0" applyFont="1" applyFill="1" applyBorder="1" applyAlignment="1">
      <alignment horizontal="left" vertical="center" wrapText="1"/>
    </xf>
    <xf numFmtId="0" fontId="21" fillId="15" borderId="3" xfId="0" applyFont="1" applyFill="1" applyBorder="1" applyAlignment="1">
      <alignment horizontal="left" vertical="center" wrapText="1"/>
    </xf>
    <xf numFmtId="0" fontId="21" fillId="15" borderId="8" xfId="0" applyFont="1" applyFill="1" applyBorder="1" applyAlignment="1">
      <alignment horizontal="left" vertical="center" wrapText="1"/>
    </xf>
    <xf numFmtId="0" fontId="0" fillId="6" borderId="17" xfId="0" applyFont="1" applyFill="1" applyBorder="1" applyAlignment="1">
      <alignment vertical="center" wrapText="1"/>
    </xf>
    <xf numFmtId="0" fontId="21" fillId="15" borderId="1" xfId="0" applyFont="1" applyFill="1" applyBorder="1" applyAlignment="1">
      <alignment vertical="center" wrapText="1"/>
    </xf>
    <xf numFmtId="0" fontId="21" fillId="8" borderId="1" xfId="0" applyFont="1" applyFill="1" applyBorder="1" applyAlignment="1">
      <alignment vertical="center" wrapText="1"/>
    </xf>
    <xf numFmtId="3" fontId="0" fillId="8" borderId="1" xfId="0" applyNumberFormat="1" applyFont="1" applyFill="1" applyBorder="1" applyAlignment="1">
      <alignment vertical="center" wrapText="1"/>
    </xf>
    <xf numFmtId="0" fontId="60" fillId="8" borderId="1" xfId="0" applyFont="1" applyFill="1" applyBorder="1" applyAlignment="1">
      <alignmen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1"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7" fillId="14" borderId="20" xfId="0" applyFont="1" applyFill="1" applyBorder="1" applyAlignment="1">
      <alignment horizontal="left" vertical="center"/>
    </xf>
    <xf numFmtId="0" fontId="17" fillId="14" borderId="26" xfId="0" applyFont="1" applyFill="1" applyBorder="1" applyAlignment="1">
      <alignment horizontal="left" vertical="center"/>
    </xf>
    <xf numFmtId="0" fontId="17" fillId="14" borderId="31" xfId="0" applyFont="1" applyFill="1" applyBorder="1" applyAlignment="1">
      <alignment horizontal="left" vertical="center"/>
    </xf>
    <xf numFmtId="3" fontId="0" fillId="0" borderId="20"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3" fontId="0" fillId="0" borderId="22" xfId="0" applyNumberFormat="1" applyFont="1" applyBorder="1" applyAlignment="1">
      <alignment horizontal="center" vertical="center" wrapText="1"/>
    </xf>
    <xf numFmtId="3" fontId="0" fillId="0" borderId="20" xfId="0" applyNumberFormat="1" applyFont="1" applyFill="1" applyBorder="1" applyAlignment="1">
      <alignment horizontal="center" vertical="center" wrapText="1"/>
    </xf>
    <xf numFmtId="3" fontId="0" fillId="0" borderId="26" xfId="0" applyNumberFormat="1" applyFont="1" applyFill="1" applyBorder="1" applyAlignment="1">
      <alignment horizontal="center" vertical="center" wrapText="1"/>
    </xf>
    <xf numFmtId="3" fontId="0" fillId="0" borderId="22" xfId="0" applyNumberFormat="1" applyFont="1" applyFill="1"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0" fillId="16" borderId="1" xfId="0" applyFill="1" applyBorder="1" applyAlignment="1">
      <alignment horizontal="left"/>
    </xf>
    <xf numFmtId="2" fontId="0" fillId="0" borderId="1" xfId="0" applyNumberFormat="1" applyBorder="1" applyAlignment="1">
      <alignment horizontal="center" vertical="center"/>
    </xf>
    <xf numFmtId="0" fontId="152" fillId="0" borderId="20" xfId="0" applyFont="1" applyBorder="1" applyAlignment="1">
      <alignment horizontal="center" vertical="center" wrapText="1"/>
    </xf>
    <xf numFmtId="0" fontId="152" fillId="0" borderId="26" xfId="0" applyFont="1" applyBorder="1" applyAlignment="1">
      <alignment horizontal="center" vertical="center" wrapText="1"/>
    </xf>
    <xf numFmtId="0" fontId="152" fillId="0" borderId="31" xfId="0" applyFont="1" applyBorder="1" applyAlignment="1">
      <alignment horizontal="center" vertical="center" wrapText="1"/>
    </xf>
    <xf numFmtId="0" fontId="152" fillId="0" borderId="36" xfId="0" applyFont="1" applyBorder="1" applyAlignment="1">
      <alignment horizontal="center" vertical="center" wrapText="1"/>
    </xf>
    <xf numFmtId="0" fontId="152" fillId="0" borderId="37" xfId="0" applyFont="1" applyBorder="1" applyAlignment="1">
      <alignment horizontal="center" vertical="center" wrapText="1"/>
    </xf>
    <xf numFmtId="0" fontId="152" fillId="0" borderId="41" xfId="0" applyFont="1" applyBorder="1" applyAlignment="1">
      <alignment horizontal="center" vertical="center" wrapText="1"/>
    </xf>
    <xf numFmtId="0" fontId="152" fillId="0" borderId="24" xfId="0" applyFont="1" applyBorder="1" applyAlignment="1">
      <alignment horizontal="center" vertical="center" wrapText="1"/>
    </xf>
    <xf numFmtId="0" fontId="152" fillId="0" borderId="38" xfId="0" applyFont="1" applyBorder="1" applyAlignment="1">
      <alignment horizontal="center" vertical="center" wrapText="1"/>
    </xf>
    <xf numFmtId="0" fontId="152" fillId="0" borderId="39" xfId="0" applyFont="1" applyBorder="1" applyAlignment="1">
      <alignment horizontal="center" vertical="center" wrapText="1"/>
    </xf>
    <xf numFmtId="0" fontId="152" fillId="0" borderId="40" xfId="0" applyFont="1" applyBorder="1" applyAlignment="1">
      <alignment horizontal="center" vertical="center" wrapText="1"/>
    </xf>
    <xf numFmtId="0" fontId="152" fillId="0" borderId="29" xfId="0" applyFont="1" applyBorder="1" applyAlignment="1">
      <alignment horizontal="center" vertical="center" wrapText="1"/>
    </xf>
    <xf numFmtId="0" fontId="152" fillId="0" borderId="42" xfId="0" applyFont="1" applyBorder="1" applyAlignment="1">
      <alignment horizontal="center" vertical="center" wrapText="1"/>
    </xf>
    <xf numFmtId="0" fontId="0" fillId="0" borderId="1" xfId="0" applyBorder="1" applyAlignment="1">
      <alignment horizontal="center"/>
    </xf>
    <xf numFmtId="0" fontId="139" fillId="0" borderId="20" xfId="0" applyFont="1" applyBorder="1" applyAlignment="1">
      <alignment horizontal="center" vertical="center" wrapText="1"/>
    </xf>
    <xf numFmtId="0" fontId="139" fillId="0" borderId="26" xfId="0" applyFont="1" applyBorder="1" applyAlignment="1">
      <alignment horizontal="center" vertical="center" wrapText="1"/>
    </xf>
    <xf numFmtId="0" fontId="139" fillId="0" borderId="22" xfId="0" applyFont="1" applyBorder="1" applyAlignment="1">
      <alignment horizontal="center" vertical="center" wrapText="1"/>
    </xf>
    <xf numFmtId="0" fontId="158" fillId="0" borderId="20" xfId="0" applyFont="1" applyBorder="1" applyAlignment="1">
      <alignment horizontal="center" vertical="center" wrapText="1"/>
    </xf>
    <xf numFmtId="0" fontId="158" fillId="0" borderId="31" xfId="0" applyFont="1" applyBorder="1" applyAlignment="1">
      <alignment horizontal="center" vertical="center" wrapText="1"/>
    </xf>
    <xf numFmtId="0" fontId="139" fillId="0" borderId="40" xfId="0" applyFont="1" applyBorder="1" applyAlignment="1">
      <alignment horizontal="center" vertical="center" wrapText="1"/>
    </xf>
    <xf numFmtId="0" fontId="139" fillId="0" borderId="39"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139" fillId="0" borderId="24" xfId="0" applyFont="1" applyBorder="1" applyAlignment="1">
      <alignment horizontal="center" vertical="center" wrapText="1"/>
    </xf>
    <xf numFmtId="0" fontId="139" fillId="0" borderId="38" xfId="0" applyFont="1" applyBorder="1" applyAlignment="1">
      <alignment horizontal="center" vertical="center" wrapText="1"/>
    </xf>
    <xf numFmtId="0" fontId="139" fillId="0" borderId="25" xfId="0" applyFont="1" applyBorder="1" applyAlignment="1">
      <alignment horizontal="center" vertical="center" wrapText="1"/>
    </xf>
    <xf numFmtId="0" fontId="139" fillId="0" borderId="29" xfId="0" applyFont="1" applyBorder="1" applyAlignment="1">
      <alignment horizontal="center" vertical="center" wrapText="1"/>
    </xf>
    <xf numFmtId="0" fontId="139" fillId="0" borderId="42" xfId="0" applyFont="1" applyBorder="1" applyAlignment="1">
      <alignment horizontal="center" vertical="center" wrapText="1"/>
    </xf>
    <xf numFmtId="0" fontId="139"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6" fillId="0" borderId="0" xfId="0" applyFont="1" applyAlignment="1">
      <alignment horizontal="justify"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139" fillId="10" borderId="43" xfId="0" applyFont="1" applyFill="1" applyBorder="1" applyAlignment="1">
      <alignment horizontal="center" vertical="center" wrapText="1"/>
    </xf>
    <xf numFmtId="0" fontId="139" fillId="0" borderId="43"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42" xfId="0" applyFont="1" applyFill="1" applyBorder="1" applyAlignment="1">
      <alignment horizontal="center" vertical="center" wrapText="1"/>
    </xf>
    <xf numFmtId="0" fontId="160" fillId="18" borderId="20" xfId="0" applyFont="1" applyFill="1" applyBorder="1" applyAlignment="1">
      <alignment horizontal="center" vertical="center" wrapText="1"/>
    </xf>
    <xf numFmtId="0" fontId="160" fillId="18" borderId="22" xfId="0" applyFont="1" applyFill="1" applyBorder="1" applyAlignment="1">
      <alignment horizontal="center" vertical="center" wrapText="1"/>
    </xf>
    <xf numFmtId="0" fontId="166" fillId="0" borderId="20" xfId="0" applyFont="1" applyBorder="1" applyAlignment="1">
      <alignment horizontal="center" vertical="center"/>
    </xf>
    <xf numFmtId="0" fontId="166" fillId="0" borderId="22" xfId="0" applyFont="1" applyBorder="1" applyAlignment="1">
      <alignment horizontal="center" vertical="center"/>
    </xf>
    <xf numFmtId="0" fontId="166" fillId="10" borderId="20" xfId="0" applyFont="1" applyFill="1" applyBorder="1" applyAlignment="1">
      <alignment horizontal="center" vertical="center"/>
    </xf>
    <xf numFmtId="0" fontId="166" fillId="10" borderId="22" xfId="0" applyFont="1" applyFill="1" applyBorder="1" applyAlignment="1">
      <alignment horizontal="center" vertical="center"/>
    </xf>
    <xf numFmtId="0" fontId="63" fillId="0" borderId="35" xfId="0" applyFont="1" applyBorder="1"/>
    <xf numFmtId="0" fontId="139" fillId="0" borderId="16" xfId="0" applyFont="1" applyBorder="1" applyAlignment="1">
      <alignment horizontal="center" vertical="center" wrapText="1"/>
    </xf>
    <xf numFmtId="0" fontId="139" fillId="0" borderId="28" xfId="0" applyFont="1" applyBorder="1" applyAlignment="1">
      <alignment horizontal="center" vertical="center" wrapText="1"/>
    </xf>
    <xf numFmtId="0" fontId="139" fillId="0" borderId="44" xfId="0" applyFont="1" applyBorder="1" applyAlignment="1">
      <alignment horizontal="center" vertical="center" wrapText="1"/>
    </xf>
    <xf numFmtId="0" fontId="139" fillId="0" borderId="33" xfId="0" applyFont="1" applyBorder="1" applyAlignment="1">
      <alignment horizontal="center" vertical="center" wrapText="1"/>
    </xf>
    <xf numFmtId="0" fontId="139" fillId="0" borderId="29" xfId="0" applyFont="1" applyBorder="1" applyAlignment="1">
      <alignment horizontal="center" vertical="top" wrapText="1"/>
    </xf>
    <xf numFmtId="0" fontId="139" fillId="0" borderId="43" xfId="0" applyFont="1" applyBorder="1" applyAlignment="1">
      <alignment horizontal="center" vertical="top" wrapText="1"/>
    </xf>
    <xf numFmtId="0" fontId="139" fillId="0" borderId="32" xfId="0" applyFont="1" applyBorder="1" applyAlignment="1">
      <alignment horizontal="center" vertical="top" wrapText="1"/>
    </xf>
    <xf numFmtId="0" fontId="139" fillId="0" borderId="43" xfId="0" applyFont="1" applyBorder="1" applyAlignment="1">
      <alignment vertical="center" wrapText="1"/>
    </xf>
    <xf numFmtId="0" fontId="139" fillId="0" borderId="32" xfId="0" applyFont="1" applyBorder="1" applyAlignment="1">
      <alignment vertical="center" wrapText="1"/>
    </xf>
    <xf numFmtId="0" fontId="165" fillId="10" borderId="20" xfId="0" applyFont="1" applyFill="1" applyBorder="1" applyAlignment="1">
      <alignment horizontal="center" vertical="center" wrapText="1"/>
    </xf>
    <xf numFmtId="0" fontId="165" fillId="10" borderId="22" xfId="0" applyFont="1" applyFill="1" applyBorder="1" applyAlignment="1">
      <alignment horizontal="center" vertical="center" wrapText="1"/>
    </xf>
    <xf numFmtId="0" fontId="152" fillId="0" borderId="20" xfId="0" applyFont="1" applyBorder="1" applyAlignment="1">
      <alignment vertical="center" wrapText="1"/>
    </xf>
    <xf numFmtId="0" fontId="152" fillId="0" borderId="22" xfId="0" applyFont="1" applyBorder="1" applyAlignment="1">
      <alignment vertical="center" wrapText="1"/>
    </xf>
    <xf numFmtId="0" fontId="152" fillId="0" borderId="25" xfId="0" applyFont="1" applyBorder="1" applyAlignment="1">
      <alignment horizontal="center" vertical="center" wrapText="1"/>
    </xf>
    <xf numFmtId="0" fontId="152" fillId="0" borderId="16" xfId="0" applyFont="1" applyBorder="1" applyAlignment="1">
      <alignment horizontal="center" vertical="center" wrapText="1"/>
    </xf>
    <xf numFmtId="0" fontId="152" fillId="0" borderId="45" xfId="0" applyFont="1" applyBorder="1" applyAlignment="1">
      <alignment horizontal="center" vertical="center" wrapText="1"/>
    </xf>
    <xf numFmtId="0" fontId="152" fillId="0" borderId="43" xfId="0" applyFont="1" applyBorder="1" applyAlignment="1">
      <alignment horizontal="center" vertical="center" wrapText="1"/>
    </xf>
    <xf numFmtId="0" fontId="152" fillId="10" borderId="43" xfId="0" applyFont="1" applyFill="1" applyBorder="1" applyAlignment="1">
      <alignment vertical="center" wrapText="1"/>
    </xf>
    <xf numFmtId="0" fontId="152" fillId="10" borderId="32" xfId="0" applyFont="1" applyFill="1" applyBorder="1" applyAlignment="1">
      <alignment vertical="center" wrapText="1"/>
    </xf>
    <xf numFmtId="0" fontId="152" fillId="0" borderId="32" xfId="0" applyFont="1" applyBorder="1" applyAlignment="1">
      <alignment horizontal="center" vertical="center" wrapText="1"/>
    </xf>
    <xf numFmtId="0" fontId="152" fillId="10" borderId="42" xfId="0" applyFont="1" applyFill="1" applyBorder="1" applyAlignment="1">
      <alignment vertical="center" wrapText="1"/>
    </xf>
    <xf numFmtId="0" fontId="152" fillId="0" borderId="24" xfId="0" applyFont="1" applyBorder="1" applyAlignment="1">
      <alignment vertical="top" wrapText="1"/>
    </xf>
    <xf numFmtId="0" fontId="152" fillId="0" borderId="38" xfId="0" applyFont="1" applyBorder="1" applyAlignment="1">
      <alignment vertical="top" wrapText="1"/>
    </xf>
    <xf numFmtId="0" fontId="152" fillId="0" borderId="39" xfId="0" applyFont="1" applyBorder="1" applyAlignment="1">
      <alignment vertical="top" wrapText="1"/>
    </xf>
    <xf numFmtId="0" fontId="159" fillId="8" borderId="20" xfId="0" applyFont="1" applyFill="1" applyBorder="1" applyAlignment="1">
      <alignment horizontal="left" vertical="center" wrapText="1" indent="2"/>
    </xf>
    <xf numFmtId="0" fontId="159" fillId="8" borderId="22" xfId="0" applyFont="1" applyFill="1" applyBorder="1" applyAlignment="1">
      <alignment horizontal="left" vertical="center" wrapText="1" indent="2"/>
    </xf>
    <xf numFmtId="0" fontId="160" fillId="0" borderId="20" xfId="0" applyFont="1" applyBorder="1" applyAlignment="1">
      <alignment vertical="center" wrapText="1"/>
    </xf>
    <xf numFmtId="0" fontId="160" fillId="0" borderId="22" xfId="0" applyFont="1" applyBorder="1" applyAlignment="1">
      <alignment vertical="center" wrapText="1"/>
    </xf>
    <xf numFmtId="0" fontId="139" fillId="0" borderId="20" xfId="0" applyFont="1" applyBorder="1" applyAlignment="1">
      <alignment vertical="center" wrapText="1"/>
    </xf>
    <xf numFmtId="0" fontId="139" fillId="0" borderId="22" xfId="0" applyFont="1" applyBorder="1" applyAlignment="1">
      <alignment vertical="center" wrapText="1"/>
    </xf>
    <xf numFmtId="0" fontId="63" fillId="0" borderId="0" xfId="0" applyFont="1"/>
    <xf numFmtId="0" fontId="152" fillId="0" borderId="26" xfId="0" applyFont="1" applyBorder="1" applyAlignment="1">
      <alignment vertical="center" wrapText="1"/>
    </xf>
    <xf numFmtId="0" fontId="152" fillId="19" borderId="20" xfId="0" applyFont="1" applyFill="1" applyBorder="1" applyAlignment="1">
      <alignment vertical="center" wrapText="1"/>
    </xf>
    <xf numFmtId="0" fontId="152" fillId="19" borderId="22" xfId="0" applyFont="1" applyFill="1" applyBorder="1" applyAlignment="1">
      <alignment vertical="center" wrapText="1"/>
    </xf>
    <xf numFmtId="0" fontId="152" fillId="19" borderId="26" xfId="0" applyFont="1" applyFill="1" applyBorder="1" applyAlignment="1">
      <alignment vertical="center" wrapText="1"/>
    </xf>
    <xf numFmtId="0" fontId="152" fillId="0" borderId="22" xfId="0" applyFont="1" applyBorder="1" applyAlignment="1">
      <alignment horizontal="center" vertical="center" wrapText="1"/>
    </xf>
    <xf numFmtId="0" fontId="152" fillId="0" borderId="24" xfId="0" applyFont="1" applyBorder="1" applyAlignment="1">
      <alignment horizontal="center" vertical="center"/>
    </xf>
    <xf numFmtId="0" fontId="152" fillId="0" borderId="38" xfId="0" applyFont="1" applyBorder="1" applyAlignment="1">
      <alignment horizontal="center" vertical="center"/>
    </xf>
    <xf numFmtId="0" fontId="152" fillId="0" borderId="25" xfId="0" applyFont="1" applyBorder="1" applyAlignment="1">
      <alignment horizontal="center" vertical="center"/>
    </xf>
    <xf numFmtId="0" fontId="152" fillId="0" borderId="44" xfId="0" applyFont="1" applyBorder="1" applyAlignment="1">
      <alignment horizontal="center" vertical="center"/>
    </xf>
    <xf numFmtId="0" fontId="152" fillId="0" borderId="35" xfId="0" applyFont="1" applyBorder="1" applyAlignment="1">
      <alignment horizontal="center" vertical="center"/>
    </xf>
    <xf numFmtId="0" fontId="152" fillId="0" borderId="33" xfId="0" applyFont="1" applyBorder="1" applyAlignment="1">
      <alignment horizontal="center" vertical="center"/>
    </xf>
    <xf numFmtId="0" fontId="152" fillId="0" borderId="24" xfId="0" applyFont="1" applyBorder="1" applyAlignment="1">
      <alignment horizontal="left" vertical="center"/>
    </xf>
    <xf numFmtId="0" fontId="152" fillId="0" borderId="38" xfId="0" applyFont="1" applyBorder="1" applyAlignment="1">
      <alignment horizontal="left" vertical="center"/>
    </xf>
    <xf numFmtId="0" fontId="152" fillId="10" borderId="26" xfId="0" applyFont="1" applyFill="1" applyBorder="1" applyAlignment="1">
      <alignment vertical="center"/>
    </xf>
    <xf numFmtId="0" fontId="152" fillId="10" borderId="22" xfId="0" applyFont="1" applyFill="1" applyBorder="1" applyAlignment="1">
      <alignment vertical="center"/>
    </xf>
    <xf numFmtId="0" fontId="152" fillId="10" borderId="44" xfId="0" applyFont="1" applyFill="1" applyBorder="1"/>
    <xf numFmtId="0" fontId="152" fillId="10" borderId="35" xfId="0" applyFont="1" applyFill="1" applyBorder="1"/>
    <xf numFmtId="0" fontId="152" fillId="10" borderId="33" xfId="0" applyFont="1" applyFill="1" applyBorder="1"/>
    <xf numFmtId="0" fontId="152" fillId="0" borderId="20" xfId="0" applyFont="1" applyBorder="1" applyAlignment="1">
      <alignment horizontal="center" vertical="center"/>
    </xf>
    <xf numFmtId="0" fontId="152" fillId="0" borderId="22" xfId="0" applyFont="1" applyBorder="1" applyAlignment="1">
      <alignment horizontal="center" vertical="center"/>
    </xf>
    <xf numFmtId="0" fontId="152" fillId="0" borderId="26" xfId="0" applyFont="1" applyBorder="1" applyAlignment="1">
      <alignment horizontal="center" vertical="center"/>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Fill="1" applyAlignment="1">
      <alignment vertical="center" wrapText="1"/>
    </xf>
    <xf numFmtId="0" fontId="155" fillId="0" borderId="0" xfId="0" applyFont="1" applyAlignment="1">
      <alignment vertical="center"/>
    </xf>
    <xf numFmtId="0" fontId="31"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4" fillId="0" borderId="0" xfId="0" applyFont="1" applyFill="1" applyAlignment="1">
      <alignment wrapText="1"/>
    </xf>
    <xf numFmtId="0" fontId="175" fillId="0" borderId="0" xfId="0" applyFont="1" applyAlignment="1">
      <alignment wrapText="1"/>
    </xf>
    <xf numFmtId="0" fontId="175" fillId="0" borderId="0" xfId="0" applyFont="1" applyAlignment="1"/>
    <xf numFmtId="0" fontId="115" fillId="0" borderId="0" xfId="0" applyFont="1" applyFill="1" applyAlignment="1">
      <alignment vertical="center" wrapText="1"/>
    </xf>
    <xf numFmtId="0" fontId="115" fillId="0" borderId="0" xfId="0" applyFont="1" applyFill="1" applyBorder="1" applyAlignment="1">
      <alignment vertical="center" wrapText="1"/>
    </xf>
    <xf numFmtId="0" fontId="144" fillId="10" borderId="7" xfId="0" applyFont="1" applyFill="1" applyBorder="1" applyAlignment="1">
      <alignment horizontal="center" vertical="center" wrapText="1"/>
    </xf>
    <xf numFmtId="0" fontId="144" fillId="10" borderId="8" xfId="0" applyFont="1" applyFill="1" applyBorder="1" applyAlignment="1">
      <alignment horizontal="center" vertical="center" wrapText="1"/>
    </xf>
    <xf numFmtId="0" fontId="152" fillId="10" borderId="7" xfId="0" applyFont="1" applyFill="1" applyBorder="1" applyAlignment="1">
      <alignment horizontal="center" vertical="center" wrapText="1"/>
    </xf>
    <xf numFmtId="0" fontId="152" fillId="10" borderId="3"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15"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62" fillId="10" borderId="13" xfId="0" applyFont="1" applyFill="1" applyBorder="1" applyAlignment="1">
      <alignment horizontal="center" vertical="center" wrapText="1"/>
    </xf>
    <xf numFmtId="0" fontId="162" fillId="10" borderId="15" xfId="0" applyFont="1" applyFill="1" applyBorder="1" applyAlignment="1">
      <alignment horizontal="center" vertical="center" wrapText="1"/>
    </xf>
    <xf numFmtId="0" fontId="162" fillId="10" borderId="14"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9" fillId="10" borderId="13" xfId="0" applyFont="1" applyFill="1" applyBorder="1" applyAlignment="1">
      <alignment horizontal="center" vertical="center" wrapText="1"/>
    </xf>
    <xf numFmtId="0" fontId="139" fillId="10" borderId="15" xfId="0" applyFont="1" applyFill="1" applyBorder="1" applyAlignment="1">
      <alignment horizontal="center" vertical="center" wrapText="1"/>
    </xf>
    <xf numFmtId="0" fontId="144" fillId="1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7" fillId="0" borderId="13"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9" xfId="0" applyFont="1" applyFill="1" applyBorder="1" applyAlignment="1">
      <alignment horizontal="center" vertical="center" wrapText="1"/>
    </xf>
    <xf numFmtId="0" fontId="77"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1" xfId="0" applyBorder="1" applyAlignment="1">
      <alignment horizont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77" fillId="0" borderId="0" xfId="2" applyFont="1" applyFill="1" applyBorder="1" applyAlignment="1">
      <alignment vertical="center" wrapText="1"/>
    </xf>
    <xf numFmtId="0" fontId="178" fillId="0" borderId="0" xfId="0" applyFont="1" applyAlignment="1">
      <alignment wrapText="1"/>
    </xf>
    <xf numFmtId="0" fontId="177" fillId="0" borderId="0" xfId="0" applyFont="1" applyAlignment="1">
      <alignment vertical="center" wrapText="1"/>
    </xf>
    <xf numFmtId="0" fontId="33" fillId="0" borderId="0" xfId="0" applyFont="1" applyBorder="1" applyAlignment="1">
      <alignment vertical="center" wrapText="1"/>
    </xf>
    <xf numFmtId="0" fontId="10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7" fillId="0" borderId="0" xfId="0" applyFont="1" applyAlignment="1">
      <alignment wrapText="1"/>
    </xf>
    <xf numFmtId="0" fontId="5" fillId="0" borderId="1" xfId="0" applyFont="1" applyBorder="1" applyAlignment="1">
      <alignment horizontal="center" vertic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4" fillId="0" borderId="1" xfId="0" applyFont="1" applyBorder="1" applyAlignment="1">
      <alignment vertical="center" wrapText="1"/>
    </xf>
    <xf numFmtId="0" fontId="127" fillId="0" borderId="7" xfId="0" applyFont="1" applyBorder="1" applyAlignment="1">
      <alignment horizontal="left" vertical="center" wrapText="1" indent="7"/>
    </xf>
    <xf numFmtId="0" fontId="127" fillId="0" borderId="8" xfId="0" applyFont="1" applyBorder="1" applyAlignment="1">
      <alignment horizontal="left" vertical="center" wrapText="1" indent="7"/>
    </xf>
    <xf numFmtId="0" fontId="145" fillId="0" borderId="0" xfId="0" applyFont="1" applyAlignment="1">
      <alignment wrapText="1"/>
    </xf>
    <xf numFmtId="0" fontId="0" fillId="0" borderId="0" xfId="0" applyFill="1" applyBorder="1" applyAlignment="1">
      <alignment horizontal="lef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31" fillId="0" borderId="0" xfId="0" applyFont="1" applyFill="1" applyAlignment="1">
      <alignment horizontal="left"/>
    </xf>
    <xf numFmtId="0" fontId="32" fillId="0" borderId="0" xfId="0" applyFont="1" applyFill="1" applyAlignment="1">
      <alignment horizontal="left"/>
    </xf>
    <xf numFmtId="0" fontId="20" fillId="0" borderId="1" xfId="0" applyFont="1" applyFill="1" applyBorder="1" applyAlignment="1">
      <alignment horizontal="center"/>
    </xf>
    <xf numFmtId="0" fontId="20" fillId="0" borderId="7" xfId="0" applyFont="1" applyFill="1" applyBorder="1" applyAlignment="1">
      <alignment horizontal="center"/>
    </xf>
    <xf numFmtId="0" fontId="20" fillId="0" borderId="3" xfId="0" applyFont="1" applyFill="1" applyBorder="1" applyAlignment="1">
      <alignment horizontal="center"/>
    </xf>
    <xf numFmtId="0" fontId="20" fillId="0" borderId="8" xfId="0" applyFont="1" applyFill="1" applyBorder="1" applyAlignment="1">
      <alignment horizontal="center"/>
    </xf>
    <xf numFmtId="0" fontId="20" fillId="0" borderId="13" xfId="0" applyFont="1" applyFill="1" applyBorder="1" applyAlignment="1">
      <alignment horizontal="center"/>
    </xf>
    <xf numFmtId="0" fontId="20" fillId="0" borderId="15" xfId="0" applyFont="1" applyFill="1" applyBorder="1" applyAlignment="1">
      <alignment horizontal="center" vertical="center"/>
    </xf>
    <xf numFmtId="0" fontId="20" fillId="0" borderId="9" xfId="0" applyFont="1" applyFill="1" applyBorder="1" applyAlignment="1">
      <alignment horizont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 xfId="0" applyFont="1" applyFill="1" applyBorder="1" applyAlignment="1">
      <alignment horizontal="center" wrapText="1"/>
    </xf>
    <xf numFmtId="0" fontId="29" fillId="0" borderId="1" xfId="0" applyFont="1" applyFill="1" applyBorder="1" applyAlignment="1">
      <alignment horizontal="left"/>
    </xf>
    <xf numFmtId="0" fontId="20" fillId="0" borderId="1" xfId="0" applyFont="1" applyFill="1" applyBorder="1" applyAlignment="1">
      <alignment horizontal="left" indent="1"/>
    </xf>
    <xf numFmtId="0" fontId="145" fillId="0" borderId="0" xfId="0" applyFont="1" applyAlignment="1">
      <alignment horizontal="left" vertical="center"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8" fillId="0" borderId="3" xfId="0" applyFont="1" applyBorder="1" applyAlignment="1">
      <alignment horizontal="justify" vertical="center" wrapText="1"/>
    </xf>
    <xf numFmtId="0" fontId="109" fillId="10" borderId="4" xfId="0" applyFont="1" applyFill="1" applyBorder="1" applyAlignment="1">
      <alignment vertical="center" wrapText="1"/>
    </xf>
    <xf numFmtId="0" fontId="109" fillId="10" borderId="15" xfId="0" applyFont="1" applyFill="1" applyBorder="1" applyAlignment="1">
      <alignment vertical="center" wrapText="1"/>
    </xf>
    <xf numFmtId="0" fontId="109" fillId="10" borderId="6" xfId="0" applyFont="1" applyFill="1" applyBorder="1" applyAlignment="1">
      <alignment vertical="center" wrapText="1"/>
    </xf>
    <xf numFmtId="0" fontId="109"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27"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0" fillId="0" borderId="1" xfId="15" applyFont="1" applyFill="1" applyBorder="1" applyAlignment="1">
      <alignment horizontal="center" vertical="center" wrapText="1"/>
    </xf>
    <xf numFmtId="0" fontId="134" fillId="6" borderId="49" xfId="14" applyFont="1" applyFill="1" applyBorder="1" applyAlignment="1">
      <alignment horizontal="center" vertical="center"/>
    </xf>
    <xf numFmtId="0" fontId="134" fillId="6" borderId="50" xfId="14" applyFont="1" applyFill="1" applyBorder="1" applyAlignment="1">
      <alignment horizontal="center" vertical="center"/>
    </xf>
    <xf numFmtId="0" fontId="134" fillId="6" borderId="51" xfId="14" applyFont="1" applyFill="1" applyBorder="1" applyAlignment="1">
      <alignment horizontal="center" vertical="center"/>
    </xf>
    <xf numFmtId="0" fontId="134" fillId="6" borderId="52" xfId="14" applyFont="1" applyFill="1" applyBorder="1" applyAlignment="1">
      <alignment horizontal="center" vertical="center"/>
    </xf>
    <xf numFmtId="0" fontId="134" fillId="6" borderId="53" xfId="14" applyFont="1" applyFill="1" applyBorder="1" applyAlignment="1">
      <alignment horizontal="center" vertical="center"/>
    </xf>
    <xf numFmtId="0" fontId="134" fillId="6" borderId="54" xfId="14" applyFont="1" applyFill="1" applyBorder="1" applyAlignment="1">
      <alignment horizontal="center" vertical="center"/>
    </xf>
    <xf numFmtId="0" fontId="29" fillId="0" borderId="9" xfId="3" applyFont="1" applyFill="1" applyBorder="1" applyAlignment="1" applyProtection="1">
      <alignment horizontal="center" vertical="center" wrapText="1"/>
    </xf>
    <xf numFmtId="0" fontId="29" fillId="0" borderId="11"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29" fillId="0" borderId="2" xfId="3" applyFont="1" applyFill="1" applyBorder="1" applyAlignment="1" applyProtection="1">
      <alignment horizontal="center" vertical="center" wrapText="1"/>
    </xf>
    <xf numFmtId="0" fontId="29" fillId="0" borderId="4" xfId="3" applyFont="1" applyFill="1" applyBorder="1" applyAlignment="1" applyProtection="1">
      <alignment horizontal="center" vertical="center" wrapText="1"/>
    </xf>
    <xf numFmtId="0" fontId="29" fillId="0" borderId="7" xfId="3"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0" fillId="0" borderId="0" xfId="0" applyFont="1" applyBorder="1" applyAlignment="1">
      <alignment horizontal="left" vertical="center" wrapText="1"/>
    </xf>
    <xf numFmtId="0" fontId="27" fillId="0" borderId="0" xfId="0" applyFont="1" applyBorder="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127" fillId="0" borderId="1" xfId="0" applyFont="1" applyBorder="1" applyAlignment="1">
      <alignment horizontal="center" vertical="center" wrapText="1"/>
    </xf>
    <xf numFmtId="0" fontId="127" fillId="0" borderId="1" xfId="0" applyFont="1" applyBorder="1" applyAlignment="1"/>
  </cellXfs>
  <cellStyles count="22">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0" xr:uid="{63BC1395-0D7D-46BE-80F1-264FB2AC5166}"/>
    <cellStyle name="Normal 2 2 4" xfId="21" xr:uid="{06B4F6FB-701B-4C41-A749-6E1356AD3785}"/>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externalLink" Target="externalLinks/externalLink1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externalLink" Target="externalLinks/externalLink3.xml"/><Relationship Id="rId118" Type="http://schemas.openxmlformats.org/officeDocument/2006/relationships/externalLink" Target="externalLinks/externalLink8.xml"/><Relationship Id="rId126" Type="http://schemas.openxmlformats.org/officeDocument/2006/relationships/externalLink" Target="externalLinks/externalLink1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6.xml"/><Relationship Id="rId124" Type="http://schemas.openxmlformats.org/officeDocument/2006/relationships/externalLink" Target="externalLinks/externalLink14.xml"/><Relationship Id="rId12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4.xml"/><Relationship Id="rId119" Type="http://schemas.openxmlformats.org/officeDocument/2006/relationships/externalLink" Target="externalLinks/externalLink9.xml"/><Relationship Id="rId127" Type="http://schemas.openxmlformats.org/officeDocument/2006/relationships/externalLink" Target="externalLinks/externalLink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12.xml"/><Relationship Id="rId13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10.xml"/><Relationship Id="rId125" Type="http://schemas.openxmlformats.org/officeDocument/2006/relationships/externalLink" Target="externalLinks/externalLink1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12</xdr:row>
      <xdr:rowOff>152400</xdr:rowOff>
    </xdr:from>
    <xdr:to>
      <xdr:col>10</xdr:col>
      <xdr:colOff>859632</xdr:colOff>
      <xdr:row>23</xdr:row>
      <xdr:rowOff>57150</xdr:rowOff>
    </xdr:to>
    <xdr:sp macro="" textlink="">
      <xdr:nvSpPr>
        <xdr:cNvPr id="3" name="AutoShape 1">
          <a:extLst>
            <a:ext uri="{FF2B5EF4-FFF2-40B4-BE49-F238E27FC236}">
              <a16:creationId xmlns:a16="http://schemas.microsoft.com/office/drawing/2014/main" id="{656ECD2C-4B15-4F71-82D2-265EC99D0252}"/>
            </a:ext>
          </a:extLst>
        </xdr:cNvPr>
        <xdr:cNvSpPr>
          <a:spLocks noChangeAspect="1" noChangeArrowheads="1"/>
        </xdr:cNvSpPr>
      </xdr:nvSpPr>
      <xdr:spPr bwMode="auto">
        <a:xfrm>
          <a:off x="3648075" y="10458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ategy_and_Finance/4520/All/!!Avyk2021/CNB/!8_MPSS/!V&#221;KAZY/!FINREP9/Archiv/12/SDAT_finrep9_ind_ifrs.E210630%20(2021-12-31_MP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of_ind.E210630%20(2021-06-30_MP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of_ind.E200331%20(2020-12-31_MP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of_ind.E200331%20(2020-06-30_MPS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rategy_and_Finance/4520/All/!!Avyk2021/CNB/!8_MPSS/UVEREJNENI/202112/Uve&#345;ejn&#283;n&#237;%20dle%20Na&#345;&#237;zen&#237;/MPSS_vestnik_2021_od_Ko&#382;u&#353;n&#237;k_1.&#269;&#225;s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lr_ind.E210630%20(2021-12-31_MP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lr_ind.E210630%20(2021-06-30_MP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lr_ind.E200331%20(2020-12-31_MP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lr_ind.E200331%20(2020-06-30_MPSS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ategy_and_Finance/4520/All/!!Avyk2023/CNB/!8_MPSS/!V&#221;KAZY/!COREP/Archiv/12/SDAT_corep_of.E230630%20(2023-12-31_MPS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ategy_and_Finance/4520/All/!!Avyk2023/CNB/!8_MPSS/!V&#221;KAZY/!FINREP9/Archiv/SDAT_finrep9.E230630%20(2023-12-31_MP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rategy_and_Finance/4520/All/!!Avyk2022/CNB/!2_FINREP/FINREP9_CONSO/F_01-02_Aktiva_Pasiva_V&#253;sledovka_FIK10_FIK20/Podklady/4Q/AKTIVA_IV%20Q%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rategy_and_Finance/4520/All/!!Avyk2022/CNB/!2_FINREP/FINREP9_CONSO/F_01-02_Aktiva_Pasiva_V&#253;sledovka_FIK10_FIK20/Podklady/4Q/PASIVA_IV%20Q%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rategy_and_Finance/4520/All/!!Avyk2021/KONSOLIDACE/_RUZ&amp;KUZ/VYSTUP/5_OFFBS&amp;OTHER/KUZ%2037%20podrozvaha%2021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of_ind.E210630%20(2021-12-31_MP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345;&#237;&#382;ek_Serinov&#225;_MPSS_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ae_ind.E210630%20(2021-12-31_MP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D8">
            <v>24051117793.279999</v>
          </cell>
          <cell r="E8">
            <v>662291081.25999999</v>
          </cell>
          <cell r="F8">
            <v>50155697.93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8">
          <cell r="E8">
            <v>94902585848.699997</v>
          </cell>
          <cell r="K8">
            <v>1130438362.1500001</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x755)"/>
      <sheetName val="C_08.05(x756)"/>
      <sheetName val="C_08.05(x757)"/>
      <sheetName val="C_08.05(x758)"/>
      <sheetName val="C_08.05(x759)"/>
      <sheetName val="C_08.05(x760)"/>
      <sheetName val="C_08.05(x761)"/>
      <sheetName val="C_08.05(x762)"/>
      <sheetName val="C_08.05(x763)"/>
      <sheetName val="C_08.05(x764)"/>
      <sheetName val="C_08.05(x765)"/>
      <sheetName val="C_08.05(x766)"/>
      <sheetName val="C_08.05(x767)"/>
      <sheetName val="C_08.05(x768)"/>
      <sheetName val="C_08.05(x769)"/>
      <sheetName val="C_08.05(x770)"/>
      <sheetName val="C_08.05(x771)"/>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 val="C_08.05(Template)"/>
    </sheetNames>
    <sheetDataSet>
      <sheetData sheetId="0" refreshError="1"/>
      <sheetData sheetId="1" refreshError="1">
        <row r="8">
          <cell r="D8">
            <v>5983633946.6999979</v>
          </cell>
        </row>
        <row r="9">
          <cell r="D9">
            <v>5983633946.6999979</v>
          </cell>
        </row>
        <row r="10">
          <cell r="D10">
            <v>5983633946.6999979</v>
          </cell>
        </row>
      </sheetData>
      <sheetData sheetId="2" refreshError="1">
        <row r="8">
          <cell r="D8">
            <v>23929991995.461552</v>
          </cell>
        </row>
      </sheetData>
      <sheetData sheetId="3" refreshError="1">
        <row r="8">
          <cell r="D8">
            <v>0.25004746962869129</v>
          </cell>
        </row>
        <row r="10">
          <cell r="D10">
            <v>0.25004746962869129</v>
          </cell>
        </row>
        <row r="12">
          <cell r="D12">
            <v>0.25004746962869129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5764012812.0585003</v>
          </cell>
        </row>
        <row r="9">
          <cell r="D9">
            <v>5764012812.0585003</v>
          </cell>
        </row>
        <row r="10">
          <cell r="D10">
            <v>5764012812.0585003</v>
          </cell>
        </row>
      </sheetData>
      <sheetData sheetId="1">
        <row r="8">
          <cell r="D8">
            <v>19889714532.369999</v>
          </cell>
        </row>
      </sheetData>
      <sheetData sheetId="2">
        <row r="8">
          <cell r="D8">
            <v>0.28979866969320839</v>
          </cell>
        </row>
        <row r="10">
          <cell r="D10">
            <v>0.28979866969320839</v>
          </cell>
        </row>
        <row r="12">
          <cell r="D12">
            <v>0.28979866969320839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5643526129.96</v>
          </cell>
        </row>
        <row r="9">
          <cell r="D9">
            <v>5643526129.96</v>
          </cell>
        </row>
        <row r="10">
          <cell r="D10">
            <v>5643526129.96</v>
          </cell>
        </row>
      </sheetData>
      <sheetData sheetId="1">
        <row r="8">
          <cell r="D8">
            <v>18556271271.1688</v>
          </cell>
        </row>
      </sheetData>
      <sheetData sheetId="2">
        <row r="8">
          <cell r="D8">
            <v>0.30413039599870717</v>
          </cell>
        </row>
        <row r="10">
          <cell r="D10">
            <v>0.30413039599870717</v>
          </cell>
        </row>
        <row r="12">
          <cell r="D12">
            <v>0.30413039599870717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e_Legenda"/>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8">
          <cell r="G8">
            <v>4462098</v>
          </cell>
        </row>
        <row r="11">
          <cell r="G11">
            <v>4462098</v>
          </cell>
        </row>
        <row r="14">
          <cell r="G14">
            <v>4462098</v>
          </cell>
        </row>
        <row r="18">
          <cell r="G18">
            <v>18353280</v>
          </cell>
        </row>
        <row r="21">
          <cell r="G21">
            <v>0.243122676360847</v>
          </cell>
        </row>
        <row r="24">
          <cell r="G24">
            <v>0.243122676360847</v>
          </cell>
        </row>
        <row r="27">
          <cell r="G27">
            <v>0.243122676360847</v>
          </cell>
        </row>
        <row r="31">
          <cell r="G31">
            <v>86996501</v>
          </cell>
        </row>
        <row r="32">
          <cell r="G32">
            <v>5.1299999999999998E-2</v>
          </cell>
        </row>
        <row r="34">
          <cell r="G34">
            <v>4462098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24763564427</v>
          </cell>
        </row>
      </sheetData>
      <sheetData sheetId="3">
        <row r="15">
          <cell r="D15">
            <v>0</v>
          </cell>
        </row>
      </sheetData>
      <sheetData sheetId="4"/>
      <sheetData sheetId="5"/>
      <sheetData sheetId="6"/>
      <sheetData sheetId="7">
        <row r="13">
          <cell r="D13">
            <v>94539934</v>
          </cell>
        </row>
        <row r="70">
          <cell r="D70">
            <v>103672218624.5528</v>
          </cell>
        </row>
        <row r="72">
          <cell r="D72">
            <v>5370951813.6699972</v>
          </cell>
        </row>
        <row r="74">
          <cell r="D74">
            <v>5.1807049997847597E-2</v>
          </cell>
        </row>
      </sheetData>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18785964664</v>
          </cell>
        </row>
      </sheetData>
      <sheetData sheetId="3"/>
      <sheetData sheetId="4"/>
      <sheetData sheetId="5"/>
      <sheetData sheetId="6"/>
      <sheetData sheetId="7">
        <row r="30">
          <cell r="D30">
            <v>9392982332</v>
          </cell>
        </row>
        <row r="70">
          <cell r="D70">
            <v>101660135854.9778</v>
          </cell>
        </row>
        <row r="72">
          <cell r="D72">
            <v>5983633946.6999979</v>
          </cell>
        </row>
        <row r="74">
          <cell r="D74">
            <v>5.8859196836367499E-2</v>
          </cell>
        </row>
      </sheetData>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7">
          <cell r="D37">
            <v>93395227539.610001</v>
          </cell>
        </row>
        <row r="39">
          <cell r="D39">
            <v>5764012812.5900002</v>
          </cell>
        </row>
        <row r="40">
          <cell r="D40">
            <v>6.1716352799099997E-2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6">
          <cell r="D36">
            <v>89045434472.733795</v>
          </cell>
        </row>
        <row r="38">
          <cell r="D38">
            <v>5643526129.96</v>
          </cell>
        </row>
        <row r="40">
          <cell r="D40">
            <v>6.3378051478742994E-2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01.00"/>
      <sheetName val="C_02.00"/>
      <sheetName val="C_03.00"/>
      <sheetName val="C_04.00"/>
      <sheetName val="C_05.01"/>
      <sheetName val="C_05.02"/>
      <sheetName val="C_06.01"/>
      <sheetName val="C_06.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AE)"/>
      <sheetName val="C_09.04(AF)"/>
      <sheetName val="C_09.04(AT)"/>
      <sheetName val="C_09.04(AU)"/>
      <sheetName val="C_09.04(BE)"/>
      <sheetName val="C_09.04(BY)"/>
      <sheetName val="C_09.04(CA)"/>
      <sheetName val="C_09.04(CH)"/>
      <sheetName val="C_09.04(CZ)"/>
      <sheetName val="C_09.04(DE)"/>
      <sheetName val="C_09.04(DK)"/>
      <sheetName val="C_09.04(ES)"/>
      <sheetName val="C_09.04(FR)"/>
      <sheetName val="C_09.04(GB)"/>
      <sheetName val="C_09.04(GI)"/>
      <sheetName val="C_09.04(GR)"/>
      <sheetName val="C_09.04(IE)"/>
      <sheetName val="C_09.04(IN)"/>
      <sheetName val="C_09.04(IT)"/>
      <sheetName val="C_09.04(KR)"/>
      <sheetName val="C_09.04(KZ)"/>
      <sheetName val="C_09.04(LI)"/>
      <sheetName val="C_09.04(LU)"/>
      <sheetName val="C_09.04(NL)"/>
      <sheetName val="C_09.04(NO)"/>
      <sheetName val="C_09.04(NZ)"/>
      <sheetName val="C_09.04(PL)"/>
      <sheetName val="C_09.04(RO)"/>
      <sheetName val="C_09.04(RU)"/>
      <sheetName val="C_09.04(SE)"/>
      <sheetName val="C_09.04(SK)"/>
      <sheetName val="C_09.04(UA)"/>
      <sheetName val="C_09.04(US)"/>
      <sheetName val="C_09.04(x1)"/>
      <sheetName val="C_10.01"/>
      <sheetName val="C_10.02"/>
      <sheetName val="C_11.00"/>
      <sheetName val="C_13.01"/>
      <sheetName val="C_14.00"/>
      <sheetName val="C_14.01(0010)"/>
      <sheetName val="C_14.01(0020)"/>
      <sheetName val="C_14.01(0030)"/>
      <sheetName val="C_14.01(0040)"/>
      <sheetName val="C_14.01(0050)"/>
      <sheetName val="C_14.01(0060)"/>
      <sheetName val="C_15.00(CZ)"/>
      <sheetName val="C_15.00(DE)"/>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sheetData sheetId="1">
        <row r="8">
          <cell r="D8">
            <v>7602951161.3600044</v>
          </cell>
        </row>
        <row r="9">
          <cell r="D9">
            <v>7528376717.3600044</v>
          </cell>
        </row>
        <row r="10">
          <cell r="D10">
            <v>7528376717.3600044</v>
          </cell>
        </row>
        <row r="12">
          <cell r="D12">
            <v>1662500000</v>
          </cell>
        </row>
        <row r="15">
          <cell r="D15">
            <v>487500000</v>
          </cell>
        </row>
        <row r="16">
          <cell r="D16"/>
        </row>
        <row r="20">
          <cell r="D20"/>
        </row>
        <row r="22">
          <cell r="D22">
            <v>4441888782.6099997</v>
          </cell>
        </row>
        <row r="23">
          <cell r="D23">
            <v>3.9999999999999998E-6</v>
          </cell>
        </row>
        <row r="26">
          <cell r="D26"/>
        </row>
        <row r="27">
          <cell r="D27">
            <v>1149850876.6400001</v>
          </cell>
        </row>
        <row r="28">
          <cell r="D28"/>
        </row>
        <row r="29">
          <cell r="D29"/>
        </row>
        <row r="30">
          <cell r="D30"/>
        </row>
        <row r="31">
          <cell r="D31"/>
        </row>
        <row r="32">
          <cell r="D32"/>
        </row>
        <row r="33">
          <cell r="D33"/>
        </row>
        <row r="34">
          <cell r="D34"/>
        </row>
        <row r="35">
          <cell r="D35"/>
        </row>
        <row r="36">
          <cell r="D36"/>
        </row>
        <row r="37">
          <cell r="D37"/>
        </row>
        <row r="38">
          <cell r="D38"/>
        </row>
        <row r="43">
          <cell r="D43">
            <v>-213362941.88999999</v>
          </cell>
        </row>
        <row r="49">
          <cell r="D49"/>
        </row>
        <row r="50">
          <cell r="D50"/>
        </row>
        <row r="51">
          <cell r="D51"/>
        </row>
        <row r="55">
          <cell r="D55"/>
        </row>
        <row r="56">
          <cell r="D56"/>
        </row>
        <row r="57">
          <cell r="D57"/>
        </row>
        <row r="58">
          <cell r="D58"/>
        </row>
        <row r="59">
          <cell r="D59"/>
        </row>
        <row r="60">
          <cell r="D60"/>
        </row>
        <row r="61">
          <cell r="D61"/>
        </row>
        <row r="62">
          <cell r="D62"/>
        </row>
        <row r="63">
          <cell r="D63"/>
        </row>
        <row r="64">
          <cell r="D64"/>
        </row>
        <row r="65">
          <cell r="D65"/>
        </row>
        <row r="66">
          <cell r="D66"/>
        </row>
        <row r="67">
          <cell r="D67"/>
        </row>
        <row r="68">
          <cell r="D68"/>
        </row>
        <row r="69">
          <cell r="D69"/>
        </row>
        <row r="70">
          <cell r="D70"/>
        </row>
        <row r="71">
          <cell r="D71"/>
        </row>
        <row r="72">
          <cell r="D72"/>
        </row>
        <row r="73">
          <cell r="D73"/>
        </row>
        <row r="74">
          <cell r="D74"/>
        </row>
        <row r="76">
          <cell r="D76"/>
        </row>
        <row r="78">
          <cell r="D78"/>
        </row>
        <row r="79">
          <cell r="D79"/>
        </row>
        <row r="83">
          <cell r="D83"/>
        </row>
        <row r="84">
          <cell r="D84"/>
        </row>
        <row r="85">
          <cell r="D85"/>
        </row>
        <row r="86">
          <cell r="D86"/>
        </row>
        <row r="87">
          <cell r="D87"/>
        </row>
        <row r="88">
          <cell r="D88"/>
        </row>
        <row r="89">
          <cell r="D89"/>
        </row>
        <row r="90">
          <cell r="D90"/>
        </row>
        <row r="91">
          <cell r="D91"/>
        </row>
        <row r="93">
          <cell r="D93"/>
        </row>
        <row r="94">
          <cell r="D94"/>
        </row>
        <row r="95">
          <cell r="D95">
            <v>74574444</v>
          </cell>
        </row>
        <row r="97">
          <cell r="D97"/>
        </row>
        <row r="99">
          <cell r="D99"/>
        </row>
        <row r="100">
          <cell r="D100"/>
        </row>
        <row r="104">
          <cell r="D104"/>
        </row>
        <row r="105">
          <cell r="D105"/>
        </row>
        <row r="106">
          <cell r="D106"/>
        </row>
        <row r="107">
          <cell r="D107"/>
        </row>
        <row r="108">
          <cell r="D108">
            <v>74574444</v>
          </cell>
        </row>
        <row r="109">
          <cell r="D109"/>
        </row>
        <row r="110">
          <cell r="D110"/>
        </row>
        <row r="111">
          <cell r="D111"/>
        </row>
        <row r="112">
          <cell r="D112"/>
        </row>
        <row r="113">
          <cell r="D113"/>
        </row>
        <row r="114">
          <cell r="D114"/>
        </row>
        <row r="116">
          <cell r="D116"/>
        </row>
        <row r="117">
          <cell r="D117"/>
        </row>
      </sheetData>
      <sheetData sheetId="2">
        <row r="8">
          <cell r="D8">
            <v>22705402805.466251</v>
          </cell>
        </row>
      </sheetData>
      <sheetData sheetId="3">
        <row r="8">
          <cell r="D8">
            <v>0.33156763532719941</v>
          </cell>
        </row>
        <row r="10">
          <cell r="D10">
            <v>0.33156763532719941</v>
          </cell>
        </row>
        <row r="12">
          <cell r="D12">
            <v>0.33485207139904249</v>
          </cell>
        </row>
        <row r="15">
          <cell r="D15">
            <v>4.4999999999999998E-2</v>
          </cell>
        </row>
        <row r="18">
          <cell r="D18">
            <v>8.9870000000000005E-2</v>
          </cell>
        </row>
        <row r="23">
          <cell r="D23"/>
        </row>
      </sheetData>
      <sheetData sheetId="4">
        <row r="18">
          <cell r="D18">
            <v>31421641.670000002</v>
          </cell>
        </row>
        <row r="21">
          <cell r="D21"/>
        </row>
        <row r="22">
          <cell r="D22"/>
        </row>
        <row r="32">
          <cell r="D32"/>
        </row>
        <row r="33">
          <cell r="D33"/>
        </row>
        <row r="34">
          <cell r="D34"/>
        </row>
        <row r="39">
          <cell r="D39"/>
        </row>
        <row r="49">
          <cell r="D49"/>
        </row>
        <row r="59">
          <cell r="D59"/>
        </row>
        <row r="69">
          <cell r="D69"/>
        </row>
        <row r="110">
          <cell r="D110">
            <v>567635070.13665628</v>
          </cell>
        </row>
        <row r="111">
          <cell r="D111"/>
        </row>
        <row r="112">
          <cell r="D112">
            <v>451156353.74461436</v>
          </cell>
        </row>
        <row r="113">
          <cell r="D113"/>
        </row>
        <row r="114">
          <cell r="D114"/>
        </row>
        <row r="115">
          <cell r="D115"/>
        </row>
      </sheetData>
      <sheetData sheetId="5">
        <row r="11">
          <cell r="E11"/>
          <cell r="F11"/>
        </row>
        <row r="12">
          <cell r="E12"/>
          <cell r="F12"/>
        </row>
      </sheetData>
      <sheetData sheetId="6">
        <row r="8">
          <cell r="G8"/>
          <cell r="H8"/>
        </row>
        <row r="9">
          <cell r="G9"/>
          <cell r="H9"/>
        </row>
        <row r="16">
          <cell r="G16"/>
          <cell r="H16"/>
        </row>
      </sheetData>
      <sheetData sheetId="7"/>
      <sheetData sheetId="8"/>
      <sheetData sheetId="9"/>
      <sheetData sheetId="10"/>
      <sheetData sheetId="11"/>
      <sheetData sheetId="12"/>
      <sheetData sheetId="13">
        <row r="13">
          <cell r="AG1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ow r="8">
          <cell r="D8">
            <v>107982576857.25854</v>
          </cell>
        </row>
        <row r="10">
          <cell r="D10"/>
        </row>
        <row r="11">
          <cell r="D11">
            <v>465562408.38999999</v>
          </cell>
        </row>
        <row r="12">
          <cell r="D12">
            <v>4247937.87</v>
          </cell>
        </row>
        <row r="14">
          <cell r="D14"/>
        </row>
        <row r="15">
          <cell r="D15"/>
        </row>
        <row r="16">
          <cell r="D16"/>
        </row>
        <row r="18">
          <cell r="D18"/>
        </row>
        <row r="25">
          <cell r="D25"/>
        </row>
        <row r="29">
          <cell r="D29">
            <v>106303176056.17854</v>
          </cell>
        </row>
        <row r="32">
          <cell r="D32">
            <v>449500289.97000003</v>
          </cell>
        </row>
        <row r="33">
          <cell r="D33">
            <v>-145721476.78999999</v>
          </cell>
        </row>
        <row r="34">
          <cell r="D34"/>
        </row>
        <row r="35">
          <cell r="D35">
            <v>99440598.790000007</v>
          </cell>
        </row>
        <row r="39">
          <cell r="D39"/>
        </row>
        <row r="40">
          <cell r="D40">
            <v>690344486.44000006</v>
          </cell>
        </row>
        <row r="42">
          <cell r="D42"/>
        </row>
        <row r="43">
          <cell r="D43">
            <v>6820827.4500000002</v>
          </cell>
        </row>
        <row r="44">
          <cell r="D44">
            <v>109205728.95999999</v>
          </cell>
        </row>
        <row r="45">
          <cell r="D45"/>
        </row>
      </sheetData>
      <sheetData sheetId="1">
        <row r="8">
          <cell r="D8">
            <v>99950844360.260254</v>
          </cell>
        </row>
        <row r="9">
          <cell r="D9"/>
        </row>
        <row r="15">
          <cell r="D15"/>
        </row>
        <row r="19">
          <cell r="D19">
            <v>99305105126.400253</v>
          </cell>
        </row>
        <row r="23">
          <cell r="D23">
            <v>478716962.64999998</v>
          </cell>
        </row>
        <row r="24">
          <cell r="D24">
            <v>-278254567.31</v>
          </cell>
        </row>
        <row r="25">
          <cell r="D25">
            <v>43591689.280000001</v>
          </cell>
        </row>
        <row r="33">
          <cell r="D33">
            <v>2924730</v>
          </cell>
        </row>
        <row r="34">
          <cell r="D34"/>
        </row>
        <row r="36">
          <cell r="D36">
            <v>398760419.24000001</v>
          </cell>
        </row>
      </sheetData>
      <sheetData sheetId="2">
        <row r="8">
          <cell r="D8">
            <v>8031732496.9900198</v>
          </cell>
        </row>
        <row r="9">
          <cell r="D9">
            <v>1662500000</v>
          </cell>
        </row>
        <row r="11">
          <cell r="D11">
            <v>487500000</v>
          </cell>
        </row>
        <row r="15">
          <cell r="D15">
            <v>30212688.699999999</v>
          </cell>
        </row>
        <row r="16">
          <cell r="D16"/>
        </row>
        <row r="36">
          <cell r="D36">
            <v>4441888782.6099997</v>
          </cell>
        </row>
        <row r="38">
          <cell r="D38">
            <v>1119638187.9400001</v>
          </cell>
        </row>
        <row r="41">
          <cell r="D41"/>
        </row>
        <row r="42">
          <cell r="D42">
            <v>289992837.74001986</v>
          </cell>
        </row>
        <row r="44">
          <cell r="D44"/>
        </row>
        <row r="47">
          <cell r="D47">
            <v>107982576857.25027</v>
          </cell>
        </row>
      </sheetData>
      <sheetData sheetId="3"/>
      <sheetData sheetId="4"/>
      <sheetData sheetId="5"/>
      <sheetData sheetId="6"/>
      <sheetData sheetId="7"/>
      <sheetData sheetId="8"/>
      <sheetData sheetId="9"/>
      <sheetData sheetId="10"/>
      <sheetData sheetId="11"/>
      <sheetData sheetId="12"/>
      <sheetData sheetId="13"/>
      <sheetData sheetId="14">
        <row r="13">
          <cell r="F13"/>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rezerva"/>
      <sheetName val="celkem před vylučováním"/>
      <sheetName val="vylučování KB x FKB"/>
      <sheetName val="vylučování KB x PS"/>
      <sheetName val="vylučování KB x STD2"/>
      <sheetName val="vylučování KB x BEI"/>
      <sheetName val="vylučování KB x MP"/>
      <sheetName val="KONSVYL_AKTIVA_1222"/>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rezerva"/>
      <sheetName val="vylučování celkem"/>
      <sheetName val="úpravy volné"/>
      <sheetName val="dodatek KONSVYL 12 2022"/>
      <sheetName val="ADJ aktiva 12 2022"/>
      <sheetName val="ÚPRAVY CELKEM"/>
      <sheetName val="CELKEM RKC"/>
      <sheetName val="KONTROLY  AKTIVA"/>
      <sheetName val="ADJ ČNB Other assets 12 2022"/>
      <sheetName val="Other assets 12 2022"/>
      <sheetName val="b2_other_assets_12 2022"/>
      <sheetName val="b2_other_assets_12 2022 HOD"/>
      <sheetName val="B3_conso_OA_12 2022 "/>
      <sheetName val="B3_conso_OA_12 2022 úpr PROTOS"/>
      <sheetName val="PSA SK STA IRB 12 2022"/>
      <sheetName val="MPSS Pohl. 2.tř. 12 2022"/>
      <sheetName val="FA Pohl. 2.tř. 12 2022"/>
      <sheetName val="F_17.01"/>
      <sheetName val="Aktiva 2018  IFRS x CNB"/>
      <sheetName val="KONSVYL aktiva 12 2019"/>
      <sheetName val="KONSVYL 0320"/>
      <sheetName val="KONSVYL 06 2020"/>
      <sheetName val="KONSVYL_Aktiva_0920"/>
      <sheetName val="KONSVYL_1220"/>
      <sheetName val="KONSVYL 0321"/>
      <sheetName val="KONSVYL 0621"/>
      <sheetName val="KONSVYL_Aktiva_0921"/>
      <sheetName val="KONSVYL_Aktiva_1221"/>
      <sheetName val="KONSVYL_Aktiva_0322"/>
      <sheetName val="KONSVYL_Aktiva_0622"/>
      <sheetName val="KONSVYL_Aktiva_0922"/>
    </sheetNames>
    <sheetDataSet>
      <sheetData sheetId="0"/>
      <sheetData sheetId="1"/>
      <sheetData sheetId="2"/>
      <sheetData sheetId="3"/>
      <sheetData sheetId="4"/>
      <sheetData sheetId="5">
        <row r="7">
          <cell r="C7">
            <v>101686518477.23558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rezerva "/>
      <sheetName val="celkem před vylučováním"/>
      <sheetName val="vylučování KB x FKB"/>
      <sheetName val="vylučování KB x PS"/>
      <sheetName val="KONSVYL_PASIVA_1222"/>
      <sheetName val="vylučování KB x STD2"/>
      <sheetName val="vylučování KB x BEI"/>
      <sheetName val="vylučování KB x MP"/>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rezerva"/>
      <sheetName val="vylučování celkem"/>
      <sheetName val="úpravy volné zaokrouhlení"/>
      <sheetName val="ADJ PASIVA 12 2022"/>
      <sheetName val=" Dodatek KONSVYL 12 2022"/>
      <sheetName val="ÚPRAVY CELKEM"/>
      <sheetName val="CELKEM RKC"/>
      <sheetName val="F_17.03"/>
      <sheetName val="KONTROLY  PASIVA"/>
      <sheetName val="Nerozdělený zisk 06 2015 "/>
      <sheetName val="KONSVYL_Pasiva_0920"/>
      <sheetName val="KONSVYL_1220"/>
      <sheetName val="KONSVYL 0321"/>
      <sheetName val="KONSVYL 0621"/>
      <sheetName val="KONSVYL_0921"/>
      <sheetName val="KONSVYL_Pasiva_1221"/>
      <sheetName val="KONSVYL_PASIVA_0322"/>
      <sheetName val="KONSVYL_PASIVA_0622"/>
      <sheetName val="KONSVYL_Pasiva_0922"/>
    </sheetNames>
    <sheetDataSet>
      <sheetData sheetId="0"/>
      <sheetData sheetId="1"/>
      <sheetData sheetId="2"/>
      <sheetData sheetId="3"/>
      <sheetData sheetId="4"/>
      <sheetData sheetId="5">
        <row r="79">
          <cell r="C79">
            <v>101686518477.26566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I_OFF_STAGE_ACT"/>
      <sheetName val="NSI_OFF_STAGE_PRE"/>
      <sheetName val="NSI_OFF_TOTAL"/>
      <sheetName val="NSI_OFF_SECTOR"/>
      <sheetName val="NSI_OFF_CALL_ACT"/>
      <sheetName val="NSI_OFF_CALL_PRE"/>
      <sheetName val="NSC_OFF_STAGE_ACT"/>
      <sheetName val="NSC_OFF_STAGE_PRE"/>
      <sheetName val="NSC_OFF_TOTAL"/>
      <sheetName val="NSC_OFF_SECTOR"/>
      <sheetName val="NSC_OFF_CALL_ACT"/>
      <sheetName val="NSC_OFF_CALL_PRE"/>
      <sheetName val="CONSO"/>
      <sheetName val="CONSO tis"/>
      <sheetName val="KB+"/>
      <sheetName val="KB"/>
      <sheetName val="KBB"/>
      <sheetName val="SGEF"/>
      <sheetName val="FACT"/>
      <sheetName val="ESSOX"/>
      <sheetName val="MP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7">
          <cell r="D17">
            <v>257435847.85377681</v>
          </cell>
        </row>
      </sheetData>
      <sheetData sheetId="14"/>
      <sheetData sheetId="15"/>
      <sheetData sheetId="16"/>
      <sheetData sheetId="17"/>
      <sheetData sheetId="18"/>
      <sheetData sheetId="19"/>
      <sheetData sheetId="20">
        <row r="17">
          <cell r="D17">
            <v>24763564.572469998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refreshError="1"/>
      <sheetData sheetId="1" refreshError="1">
        <row r="8">
          <cell r="D8">
            <v>5370951813.2698975</v>
          </cell>
        </row>
        <row r="9">
          <cell r="D9">
            <v>5370951813.2698975</v>
          </cell>
        </row>
        <row r="10">
          <cell r="D10">
            <v>5370951813.2698975</v>
          </cell>
        </row>
      </sheetData>
      <sheetData sheetId="2" refreshError="1">
        <row r="8">
          <cell r="D8">
            <v>25935173979.41655</v>
          </cell>
        </row>
      </sheetData>
      <sheetData sheetId="3" refreshError="1">
        <row r="8">
          <cell r="D8">
            <v>0.20709141251693752</v>
          </cell>
        </row>
        <row r="10">
          <cell r="D10">
            <v>0.20709141251693752</v>
          </cell>
        </row>
        <row r="12">
          <cell r="D12">
            <v>0.20709141251693752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8">
          <cell r="D8">
            <v>3279562334</v>
          </cell>
          <cell r="E8">
            <v>3279241364</v>
          </cell>
          <cell r="F8">
            <v>2.7001418038851116E-2</v>
          </cell>
        </row>
        <row r="11">
          <cell r="D11">
            <v>15420653362</v>
          </cell>
          <cell r="E11">
            <v>15418508204</v>
          </cell>
          <cell r="F11">
            <v>0.12695667666372468</v>
          </cell>
        </row>
        <row r="12">
          <cell r="D12">
            <v>1998079303</v>
          </cell>
          <cell r="E12">
            <v>1993510995</v>
          </cell>
          <cell r="F12">
            <v>1.6414657466805802E-2</v>
          </cell>
        </row>
        <row r="16">
          <cell r="D16">
            <v>100261384028</v>
          </cell>
          <cell r="E16">
            <v>99829444959</v>
          </cell>
          <cell r="F16">
            <v>0.82200005327952952</v>
          </cell>
        </row>
        <row r="23">
          <cell r="D23">
            <v>674172896.50279999</v>
          </cell>
          <cell r="E23">
            <v>926299938.29279995</v>
          </cell>
          <cell r="F23">
            <v>7.6271945510888251E-3</v>
          </cell>
        </row>
        <row r="24">
          <cell r="D24">
            <v>121633851923.50281</v>
          </cell>
          <cell r="E24">
            <v>121447005460.2928</v>
          </cell>
          <cell r="F24">
            <v>1</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row r="10">
          <cell r="D10">
            <v>0</v>
          </cell>
          <cell r="E10">
            <v>0</v>
          </cell>
          <cell r="F10">
            <v>0</v>
          </cell>
        </row>
        <row r="11">
          <cell r="D11">
            <v>0</v>
          </cell>
          <cell r="E11">
            <v>0</v>
          </cell>
          <cell r="F11">
            <v>0</v>
          </cell>
        </row>
        <row r="12">
          <cell r="D12">
            <v>0</v>
          </cell>
          <cell r="E12">
            <v>0</v>
          </cell>
          <cell r="F12">
            <v>0</v>
          </cell>
        </row>
        <row r="13">
          <cell r="D13">
            <v>0</v>
          </cell>
          <cell r="E13">
            <v>0</v>
          </cell>
          <cell r="F13">
            <v>0</v>
          </cell>
        </row>
        <row r="14">
          <cell r="D14">
            <v>1341878570</v>
          </cell>
          <cell r="E14">
            <v>1371213701</v>
          </cell>
          <cell r="F14">
            <v>1194135381.6500001</v>
          </cell>
        </row>
        <row r="15">
          <cell r="D15">
            <v>0</v>
          </cell>
          <cell r="E15">
            <v>0</v>
          </cell>
          <cell r="F15">
            <v>0</v>
          </cell>
        </row>
        <row r="16">
          <cell r="D16">
            <v>0</v>
          </cell>
          <cell r="E16">
            <v>0</v>
          </cell>
          <cell r="F16">
            <v>0</v>
          </cell>
        </row>
        <row r="17">
          <cell r="D17">
            <v>0</v>
          </cell>
          <cell r="E17">
            <v>0</v>
          </cell>
          <cell r="F17">
            <v>0</v>
          </cell>
        </row>
      </sheetData>
      <sheetData sheetId="52" refreshError="1">
        <row r="8">
          <cell r="D8">
            <v>1341878570</v>
          </cell>
          <cell r="E8">
            <v>1371213701</v>
          </cell>
          <cell r="F8">
            <v>1194135381.6500001</v>
          </cell>
          <cell r="G8">
            <v>117216829.5795</v>
          </cell>
          <cell r="H8">
            <v>1465210369.7437501</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row r="10">
          <cell r="N10">
            <v>102255560.42736648</v>
          </cell>
          <cell r="O10">
            <v>53581747.344960287</v>
          </cell>
          <cell r="S10">
            <v>218172230.88125756</v>
          </cell>
          <cell r="T10">
            <v>1555344.5516003601</v>
          </cell>
          <cell r="U10">
            <v>1555344.5516003601</v>
          </cell>
          <cell r="X10">
            <v>282333</v>
          </cell>
        </row>
        <row r="18">
          <cell r="S18">
            <v>218172230.88125756</v>
          </cell>
          <cell r="T18">
            <v>1555344.5516003601</v>
          </cell>
          <cell r="U18">
            <v>1555344.5516003601</v>
          </cell>
          <cell r="X18">
            <v>282333</v>
          </cell>
        </row>
      </sheetData>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e_Legenda"/>
      <sheetName val="OBSAH"/>
      <sheetName val="PŘÍLOHA I"/>
      <sheetName val="EU OVC"/>
      <sheetName val="EU CCA  "/>
      <sheetName val="EU LIQA"/>
      <sheetName val="EU INS1"/>
      <sheetName val="EU INS2"/>
      <sheetName val="PŘÍLOHA III"/>
      <sheetName val="EU OVA"/>
      <sheetName val="EU OVB"/>
      <sheetName val="PŘÍLOHA V"/>
      <sheetName val="EU LI1 "/>
      <sheetName val="EU LI2"/>
      <sheetName val=" EU LI3"/>
      <sheetName val="EU LIA"/>
      <sheetName val="EU LIB"/>
      <sheetName val="EU PV1"/>
      <sheetName val="PŘÍLOHA VII"/>
      <sheetName val="PŘÍLOHA IX"/>
      <sheetName val="EU CCyB1"/>
      <sheetName val="EU CCyB2"/>
      <sheetName val="PŘÍLOHA XI"/>
      <sheetName val="EU LR1 – LRSum"/>
      <sheetName val="EU LR2 – LRCom"/>
      <sheetName val="EU LR3 – LRSpl"/>
      <sheetName val="EU LRA"/>
      <sheetName val="PŘÍLOHA XIII"/>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5"/>
      <sheetName val="PŘÍLOHA XXXV"/>
      <sheetName val="EU AE1"/>
      <sheetName val="EU AE2"/>
      <sheetName val=" EU AE3"/>
      <sheetName val="EU AE4"/>
      <sheetName val="EBA_GL_2018_01"/>
      <sheetName val="IFRS9 (468)"/>
    </sheetNames>
    <sheetDataSet>
      <sheetData sheetId="0"/>
      <sheetData sheetId="1"/>
      <sheetData sheetId="2"/>
      <sheetData sheetId="3"/>
      <sheetData sheetId="4">
        <row r="6">
          <cell r="D6" t="str">
            <v>Modrá pyramida stavební spořitelna, a.s.</v>
          </cell>
        </row>
      </sheetData>
      <sheetData sheetId="5">
        <row r="6">
          <cell r="D6" t="str">
            <v>Představenstvo deleguje pravomoci v oblasti řízení rizika likvidity na Výbor pro řízení aktiv a pasiv (Assets and Liabilities Committee, ALCO). ALCO schvaluje mimo jiné:
-	Limity rizika likvidity;
-	Diverzifikaci zdrojů financování;
-	Splatnosti plánovaného financování.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4">
          <cell r="D24" t="str">
            <v/>
          </cell>
          <cell r="E24" t="str">
            <v/>
          </cell>
          <cell r="F24" t="str">
            <v/>
          </cell>
          <cell r="G24" t="str">
            <v/>
          </cell>
          <cell r="H24" t="str">
            <v/>
          </cell>
        </row>
        <row r="36">
          <cell r="D36" t="str">
            <v/>
          </cell>
          <cell r="E36" t="str">
            <v/>
          </cell>
          <cell r="F36" t="str">
            <v/>
          </cell>
          <cell r="G36" t="str">
            <v/>
          </cell>
          <cell r="H36" t="str">
            <v/>
          </cell>
        </row>
        <row r="37">
          <cell r="D37" t="str">
            <v/>
          </cell>
          <cell r="E37" t="str">
            <v/>
          </cell>
          <cell r="F37" t="str">
            <v/>
          </cell>
          <cell r="G37" t="str">
            <v/>
          </cell>
          <cell r="H37" t="str">
            <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00.01"/>
      <sheetName val="F_32.01"/>
      <sheetName val="F_32.02.a"/>
      <sheetName val="F_32.02.b"/>
      <sheetName val="F_32.03.a"/>
      <sheetName val="F_32.03.b"/>
      <sheetName val="F_32.04.a"/>
      <sheetName val="F_32.04.b"/>
      <sheetName val="F_33.00.a"/>
      <sheetName val="F_33.00.b"/>
      <sheetName val="F_34.00.a"/>
      <sheetName val="F_34.00.b"/>
      <sheetName val="F_34.00.c(Template)"/>
      <sheetName val="F_35.00.a(Template)"/>
      <sheetName val="F_35.00.b(Template)"/>
      <sheetName val="F_35.00.c(Template)"/>
      <sheetName val="F_35.00.d(Template)"/>
      <sheetName val="F_36.01.a"/>
      <sheetName val="F_36.01.b"/>
      <sheetName val="F_36.01.c"/>
      <sheetName val="F_36.02.a"/>
      <sheetName val="F_36.02.b"/>
      <sheetName val="F_36.02.c"/>
    </sheetNames>
    <sheetDataSet>
      <sheetData sheetId="0"/>
      <sheetData sheetId="1">
        <row r="8">
          <cell r="K8">
            <v>96436904082.362381</v>
          </cell>
          <cell r="N8">
            <v>2292326554.446486</v>
          </cell>
        </row>
        <row r="9">
          <cell r="K9">
            <v>990411156.44000006</v>
          </cell>
        </row>
        <row r="11">
          <cell r="K11">
            <v>17612741159.699577</v>
          </cell>
          <cell r="N11">
            <v>2292326554.446486</v>
          </cell>
          <cell r="O11">
            <v>17115007101.120001</v>
          </cell>
          <cell r="Q11">
            <v>2255527805.5500002</v>
          </cell>
        </row>
        <row r="12">
          <cell r="K12">
            <v>15320414605.253094</v>
          </cell>
          <cell r="O12">
            <v>14859479295.57</v>
          </cell>
        </row>
        <row r="14">
          <cell r="K14">
            <v>2292326554.446486</v>
          </cell>
          <cell r="N14">
            <v>2292326554.446486</v>
          </cell>
          <cell r="O14">
            <v>2255527805.5500002</v>
          </cell>
          <cell r="Q14">
            <v>2255527805.5500002</v>
          </cell>
        </row>
        <row r="15">
          <cell r="K15">
            <v>15320414605.253094</v>
          </cell>
          <cell r="O15">
            <v>14859479295.57</v>
          </cell>
        </row>
        <row r="17">
          <cell r="K17">
            <v>76982212507.919998</v>
          </cell>
        </row>
        <row r="19">
          <cell r="K19">
            <v>851539258.30280006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ba.europa.eu/eba-updates-mapping-between-its-pillar-3-disclosures-and-its-supervisory-reporting-v30" TargetMode="External"/><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lex.europa.eu/legal-content/CS/TXT/PDF/?uri=CELEX:32021R0637&amp;from=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topLeftCell="A13" workbookViewId="0">
      <selection activeCell="C8" sqref="C8"/>
    </sheetView>
  </sheetViews>
  <sheetFormatPr defaultRowHeight="15" x14ac:dyDescent="0.25"/>
  <cols>
    <col min="2" max="2" width="12" customWidth="1"/>
    <col min="3" max="3" width="74.5703125" customWidth="1"/>
  </cols>
  <sheetData>
    <row r="1" spans="2:4" x14ac:dyDescent="0.25">
      <c r="B1" s="590"/>
    </row>
    <row r="2" spans="2:4" ht="30" x14ac:dyDescent="0.25">
      <c r="B2" s="593" t="s">
        <v>1876</v>
      </c>
      <c r="C2" s="588" t="s">
        <v>1871</v>
      </c>
    </row>
    <row r="3" spans="2:4" x14ac:dyDescent="0.25">
      <c r="B3" s="590"/>
      <c r="C3" s="588" t="s">
        <v>1872</v>
      </c>
    </row>
    <row r="4" spans="2:4" ht="30" x14ac:dyDescent="0.25">
      <c r="B4" s="590"/>
      <c r="C4" s="588" t="s">
        <v>1862</v>
      </c>
    </row>
    <row r="5" spans="2:4" ht="30" x14ac:dyDescent="0.25">
      <c r="B5" s="590"/>
      <c r="C5" s="588" t="s">
        <v>1877</v>
      </c>
    </row>
    <row r="6" spans="2:4" ht="105" x14ac:dyDescent="0.25">
      <c r="B6" s="590"/>
      <c r="C6" s="588" t="s">
        <v>1870</v>
      </c>
    </row>
    <row r="7" spans="2:4" ht="50.25" customHeight="1" x14ac:dyDescent="0.25">
      <c r="C7" s="588" t="s">
        <v>1938</v>
      </c>
    </row>
    <row r="8" spans="2:4" ht="30" x14ac:dyDescent="0.25">
      <c r="C8" s="900" t="s">
        <v>1936</v>
      </c>
    </row>
    <row r="9" spans="2:4" x14ac:dyDescent="0.25">
      <c r="C9" s="588" t="s">
        <v>1937</v>
      </c>
    </row>
    <row r="10" spans="2:4" ht="30" x14ac:dyDescent="0.25">
      <c r="C10" s="902" t="s">
        <v>1875</v>
      </c>
    </row>
    <row r="11" spans="2:4" ht="93" customHeight="1" x14ac:dyDescent="0.25">
      <c r="C11" s="901" t="s">
        <v>1933</v>
      </c>
    </row>
    <row r="12" spans="2:4" ht="195" x14ac:dyDescent="0.25">
      <c r="C12" s="588" t="s">
        <v>1935</v>
      </c>
    </row>
    <row r="13" spans="2:4" x14ac:dyDescent="0.25">
      <c r="C13" s="630"/>
    </row>
    <row r="14" spans="2:4" ht="105" x14ac:dyDescent="0.25">
      <c r="B14" s="597" t="s">
        <v>1864</v>
      </c>
      <c r="C14" s="632" t="s">
        <v>1879</v>
      </c>
    </row>
    <row r="16" spans="2:4" x14ac:dyDescent="0.25">
      <c r="B16" s="593" t="s">
        <v>1829</v>
      </c>
      <c r="C16" s="588" t="s">
        <v>1830</v>
      </c>
      <c r="D16" s="584"/>
    </row>
    <row r="17" spans="2:4" x14ac:dyDescent="0.25">
      <c r="B17" s="590"/>
      <c r="C17" s="588" t="s">
        <v>1831</v>
      </c>
      <c r="D17" s="585"/>
    </row>
    <row r="18" spans="2:4" ht="30" x14ac:dyDescent="0.25">
      <c r="B18" s="590"/>
      <c r="C18" s="594" t="s">
        <v>1878</v>
      </c>
      <c r="D18" s="586"/>
    </row>
    <row r="19" spans="2:4" ht="45" x14ac:dyDescent="0.25">
      <c r="B19" s="590"/>
      <c r="C19" s="591" t="s">
        <v>1930</v>
      </c>
      <c r="D19" s="587"/>
    </row>
    <row r="20" spans="2:4" x14ac:dyDescent="0.25">
      <c r="B20" s="590"/>
      <c r="C20" s="591"/>
      <c r="D20" s="596"/>
    </row>
    <row r="21" spans="2:4" ht="38.25" x14ac:dyDescent="0.25">
      <c r="B21" s="590"/>
      <c r="C21" s="595" t="s">
        <v>1934</v>
      </c>
    </row>
  </sheetData>
  <hyperlinks>
    <hyperlink ref="C10" r:id="rId1" xr:uid="{00000000-0004-0000-0000-000000000000}"/>
    <hyperlink ref="C8" r:id="rId2" xr:uid="{00000000-0004-0000-0000-000001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B2:E23"/>
  <sheetViews>
    <sheetView showGridLines="0" zoomScaleNormal="100" workbookViewId="0">
      <selection sqref="A1:XFD1048576"/>
    </sheetView>
  </sheetViews>
  <sheetFormatPr defaultColWidth="9.140625" defaultRowHeight="15" x14ac:dyDescent="0.25"/>
  <cols>
    <col min="1" max="1" width="6.5703125" style="1" customWidth="1"/>
    <col min="2" max="2" width="9.140625" style="1"/>
    <col min="3" max="3" width="57" style="1" customWidth="1"/>
    <col min="4" max="4" width="110.42578125" style="1" customWidth="1"/>
    <col min="5" max="16384" width="9.140625" style="1"/>
  </cols>
  <sheetData>
    <row r="2" spans="2:5" ht="18.75" x14ac:dyDescent="0.25">
      <c r="B2" s="183" t="s">
        <v>599</v>
      </c>
    </row>
    <row r="3" spans="2:5" ht="15.75" x14ac:dyDescent="0.25">
      <c r="B3" s="184" t="s">
        <v>603</v>
      </c>
    </row>
    <row r="4" spans="2:5" x14ac:dyDescent="0.25">
      <c r="D4" s="1177"/>
      <c r="E4" s="1175"/>
    </row>
    <row r="5" spans="2:5" x14ac:dyDescent="0.25">
      <c r="B5" s="26" t="s">
        <v>120</v>
      </c>
      <c r="C5" s="1248" t="s">
        <v>127</v>
      </c>
      <c r="D5" s="1248"/>
    </row>
    <row r="6" spans="2:5" ht="78.75" x14ac:dyDescent="0.25">
      <c r="B6" s="26" t="s">
        <v>116</v>
      </c>
      <c r="C6" s="185" t="s">
        <v>604</v>
      </c>
      <c r="D6" s="185" t="s">
        <v>2185</v>
      </c>
    </row>
    <row r="7" spans="2:5" ht="78.75" x14ac:dyDescent="0.25">
      <c r="B7" s="26" t="s">
        <v>118</v>
      </c>
      <c r="C7" s="185" t="s">
        <v>605</v>
      </c>
      <c r="D7" s="185" t="s">
        <v>2186</v>
      </c>
    </row>
    <row r="8" spans="2:5" ht="78.75" x14ac:dyDescent="0.25">
      <c r="B8" s="36" t="s">
        <v>152</v>
      </c>
      <c r="C8" s="185" t="s">
        <v>606</v>
      </c>
      <c r="D8" s="185" t="s">
        <v>2187</v>
      </c>
    </row>
    <row r="9" spans="2:5" ht="126" x14ac:dyDescent="0.25">
      <c r="B9" s="26" t="s">
        <v>137</v>
      </c>
      <c r="C9" s="185" t="s">
        <v>607</v>
      </c>
      <c r="D9" s="185" t="s">
        <v>2188</v>
      </c>
    </row>
    <row r="10" spans="2:5" ht="141.75" x14ac:dyDescent="0.25">
      <c r="B10" s="36" t="s">
        <v>139</v>
      </c>
      <c r="C10" s="185" t="s">
        <v>608</v>
      </c>
      <c r="D10" s="185" t="s">
        <v>2189</v>
      </c>
    </row>
    <row r="11" spans="2:5" ht="31.5" x14ac:dyDescent="0.25">
      <c r="B11" s="26" t="s">
        <v>142</v>
      </c>
      <c r="C11" s="185" t="s">
        <v>609</v>
      </c>
      <c r="D11" s="185" t="s">
        <v>2190</v>
      </c>
    </row>
    <row r="12" spans="2:5" ht="94.5" x14ac:dyDescent="0.25">
      <c r="B12" s="26" t="s">
        <v>145</v>
      </c>
      <c r="C12" s="185" t="s">
        <v>610</v>
      </c>
      <c r="D12" s="185" t="s">
        <v>2191</v>
      </c>
    </row>
    <row r="13" spans="2:5" ht="63" x14ac:dyDescent="0.25">
      <c r="B13" s="26" t="s">
        <v>251</v>
      </c>
      <c r="C13" s="185" t="s">
        <v>611</v>
      </c>
      <c r="D13" s="185" t="s">
        <v>2192</v>
      </c>
    </row>
    <row r="14" spans="2:5" ht="189" x14ac:dyDescent="0.25">
      <c r="B14" s="1248" t="s">
        <v>299</v>
      </c>
      <c r="C14" s="186" t="s">
        <v>612</v>
      </c>
      <c r="D14" s="1249" t="s">
        <v>2193</v>
      </c>
    </row>
    <row r="15" spans="2:5" ht="31.5" x14ac:dyDescent="0.25">
      <c r="B15" s="1248"/>
      <c r="C15" s="187" t="s">
        <v>613</v>
      </c>
      <c r="D15" s="1249"/>
    </row>
    <row r="16" spans="2:5" ht="63" x14ac:dyDescent="0.25">
      <c r="B16" s="1248"/>
      <c r="C16" s="187" t="s">
        <v>614</v>
      </c>
      <c r="D16" s="1249"/>
    </row>
    <row r="17" spans="2:4" ht="63" x14ac:dyDescent="0.25">
      <c r="B17" s="1248"/>
      <c r="C17" s="187" t="s">
        <v>615</v>
      </c>
      <c r="D17" s="1249"/>
    </row>
    <row r="18" spans="2:4" ht="31.5" x14ac:dyDescent="0.25">
      <c r="B18" s="1248"/>
      <c r="C18" s="187" t="s">
        <v>616</v>
      </c>
      <c r="D18" s="1249"/>
    </row>
    <row r="19" spans="2:4" x14ac:dyDescent="0.25">
      <c r="B19" s="134"/>
    </row>
    <row r="20" spans="2:4" x14ac:dyDescent="0.25">
      <c r="B20" s="188"/>
    </row>
    <row r="21" spans="2:4" x14ac:dyDescent="0.25">
      <c r="B21" s="188"/>
    </row>
    <row r="22" spans="2:4" x14ac:dyDescent="0.25">
      <c r="B22" s="134"/>
    </row>
    <row r="23" spans="2:4" x14ac:dyDescent="0.25">
      <c r="B23" s="13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7" orientation="landscape" r:id="rId1"/>
  <headerFooter>
    <oddHeader>&amp;CCS
Příloha XIII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57" customWidth="1"/>
    <col min="8" max="8" width="52.42578125" customWidth="1"/>
  </cols>
  <sheetData>
    <row r="1" spans="1:8" ht="15" hidden="1" customHeight="1" x14ac:dyDescent="0.25"/>
    <row r="2" spans="1:8" ht="15" hidden="1" customHeight="1" x14ac:dyDescent="0.25">
      <c r="H2" s="312"/>
    </row>
    <row r="3" spans="1:8" ht="31.5" hidden="1" customHeight="1" x14ac:dyDescent="0.25">
      <c r="A3" s="1607" t="s">
        <v>1140</v>
      </c>
      <c r="B3" s="313" t="s">
        <v>1141</v>
      </c>
      <c r="C3" s="314"/>
      <c r="D3" s="314"/>
      <c r="E3" s="314"/>
      <c r="F3" s="315"/>
      <c r="H3" s="278"/>
    </row>
    <row r="4" spans="1:8" ht="32.25" hidden="1" customHeight="1" x14ac:dyDescent="0.25">
      <c r="A4" s="1608"/>
      <c r="B4" s="316" t="s">
        <v>1142</v>
      </c>
      <c r="C4" s="317"/>
      <c r="D4" s="317"/>
      <c r="E4" s="317"/>
      <c r="F4" s="318"/>
    </row>
    <row r="5" spans="1:8" ht="25.5" hidden="1" customHeight="1" x14ac:dyDescent="0.25">
      <c r="A5" s="1609"/>
      <c r="B5" s="313" t="s">
        <v>1143</v>
      </c>
      <c r="C5" s="314"/>
      <c r="D5" s="314"/>
      <c r="E5" s="314"/>
      <c r="F5" s="315"/>
    </row>
    <row r="6" spans="1:8" s="2" customFormat="1" ht="15" hidden="1" customHeight="1" x14ac:dyDescent="0.25">
      <c r="A6" s="319"/>
      <c r="B6" s="259"/>
      <c r="C6" s="259"/>
      <c r="D6" s="259"/>
      <c r="E6" s="259"/>
      <c r="F6" s="259"/>
      <c r="G6" s="320"/>
    </row>
    <row r="7" spans="1:8" ht="18.75" x14ac:dyDescent="0.3">
      <c r="A7" s="53" t="s">
        <v>1138</v>
      </c>
    </row>
    <row r="8" spans="1:8" x14ac:dyDescent="0.25">
      <c r="A8" t="s">
        <v>125</v>
      </c>
    </row>
    <row r="11" spans="1:8" x14ac:dyDescent="0.25">
      <c r="A11" s="54" t="s">
        <v>126</v>
      </c>
      <c r="B11" s="54" t="s">
        <v>120</v>
      </c>
      <c r="C11" s="55" t="s">
        <v>127</v>
      </c>
      <c r="F11" s="57"/>
      <c r="G11"/>
    </row>
    <row r="12" spans="1:8" ht="15" customHeight="1" x14ac:dyDescent="0.25">
      <c r="A12" s="321" t="s">
        <v>1144</v>
      </c>
      <c r="B12" s="322" t="s">
        <v>116</v>
      </c>
      <c r="C12" s="323" t="s">
        <v>1145</v>
      </c>
      <c r="F12" s="57"/>
      <c r="G12"/>
    </row>
    <row r="13" spans="1:8" ht="38.25" customHeight="1" x14ac:dyDescent="0.25">
      <c r="A13" s="324" t="s">
        <v>1146</v>
      </c>
      <c r="B13" s="322" t="s">
        <v>118</v>
      </c>
      <c r="C13" s="323" t="s">
        <v>1147</v>
      </c>
      <c r="F13" s="57"/>
      <c r="G13"/>
    </row>
    <row r="14" spans="1:8" ht="27" customHeight="1" x14ac:dyDescent="0.25">
      <c r="A14" s="324" t="s">
        <v>1146</v>
      </c>
      <c r="B14" s="15" t="s">
        <v>134</v>
      </c>
      <c r="C14" s="323" t="s">
        <v>1148</v>
      </c>
      <c r="F14" s="57"/>
      <c r="G14"/>
    </row>
    <row r="15" spans="1:8" s="75" customFormat="1" ht="29.25" customHeight="1" x14ac:dyDescent="0.25">
      <c r="A15" s="324" t="s">
        <v>1149</v>
      </c>
      <c r="B15" s="15" t="s">
        <v>137</v>
      </c>
      <c r="C15" s="323" t="s">
        <v>1150</v>
      </c>
      <c r="F15" s="325"/>
    </row>
    <row r="16" spans="1:8" s="75" customFormat="1" x14ac:dyDescent="0.25">
      <c r="A16"/>
      <c r="B16"/>
      <c r="C16"/>
      <c r="G16" s="325"/>
    </row>
    <row r="17" spans="1:7" s="75" customFormat="1" x14ac:dyDescent="0.25">
      <c r="A17"/>
      <c r="B17"/>
      <c r="C17"/>
      <c r="G17" s="325"/>
    </row>
    <row r="18" spans="1:7" s="75" customFormat="1" x14ac:dyDescent="0.25">
      <c r="A18"/>
      <c r="B18"/>
      <c r="C18"/>
      <c r="G18" s="325"/>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M18"/>
  <sheetViews>
    <sheetView showGridLines="0" view="pageLayout" topLeftCell="A10" zoomScaleNormal="80" workbookViewId="0">
      <selection activeCell="C14" sqref="C14:J18"/>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320" customWidth="1"/>
    <col min="13" max="13" width="52.42578125" style="2" customWidth="1"/>
    <col min="14" max="16384" width="9.140625" style="2"/>
  </cols>
  <sheetData>
    <row r="1" spans="1:13" hidden="1" x14ac:dyDescent="0.25"/>
    <row r="2" spans="1:13" hidden="1" x14ac:dyDescent="0.25">
      <c r="M2" s="326"/>
    </row>
    <row r="3" spans="1:13" ht="31.5" hidden="1" customHeight="1" x14ac:dyDescent="0.25">
      <c r="A3" s="1610" t="s">
        <v>1140</v>
      </c>
      <c r="B3" s="1613" t="s">
        <v>1141</v>
      </c>
      <c r="C3" s="1614"/>
      <c r="D3" s="1614"/>
      <c r="E3" s="1614"/>
      <c r="F3" s="1614"/>
      <c r="G3" s="1614"/>
      <c r="H3" s="1614"/>
      <c r="I3" s="1614"/>
      <c r="J3" s="1614"/>
      <c r="K3" s="1615"/>
      <c r="M3" s="327"/>
    </row>
    <row r="4" spans="1:13" ht="32.25" hidden="1" customHeight="1" x14ac:dyDescent="0.25">
      <c r="A4" s="1611"/>
      <c r="B4" s="1616" t="s">
        <v>1142</v>
      </c>
      <c r="C4" s="1617"/>
      <c r="D4" s="1617"/>
      <c r="E4" s="1617"/>
      <c r="F4" s="1617"/>
      <c r="G4" s="1617"/>
      <c r="H4" s="1617"/>
      <c r="I4" s="1617"/>
      <c r="J4" s="1617"/>
      <c r="K4" s="1618"/>
    </row>
    <row r="5" spans="1:13" ht="25.5" hidden="1" customHeight="1" x14ac:dyDescent="0.25">
      <c r="A5" s="1612"/>
      <c r="B5" s="1613" t="s">
        <v>1143</v>
      </c>
      <c r="C5" s="1614"/>
      <c r="D5" s="1614"/>
      <c r="E5" s="1614"/>
      <c r="F5" s="1614"/>
      <c r="G5" s="1614"/>
      <c r="H5" s="1614"/>
      <c r="I5" s="1614"/>
      <c r="J5" s="1614"/>
      <c r="K5" s="1615"/>
    </row>
    <row r="6" spans="1:13" hidden="1" x14ac:dyDescent="0.25">
      <c r="A6" s="319"/>
      <c r="B6" s="259"/>
      <c r="C6" s="259"/>
      <c r="D6" s="259"/>
      <c r="E6" s="259"/>
      <c r="F6" s="259"/>
      <c r="G6" s="259"/>
      <c r="H6" s="259"/>
      <c r="I6" s="259"/>
      <c r="J6" s="259"/>
      <c r="K6" s="259"/>
    </row>
    <row r="7" spans="1:13" s="329" customFormat="1" ht="18.75" x14ac:dyDescent="0.25">
      <c r="A7" s="328" t="s">
        <v>1151</v>
      </c>
      <c r="C7" s="330"/>
    </row>
    <row r="8" spans="1:13" s="329" customFormat="1" x14ac:dyDescent="0.25"/>
    <row r="9" spans="1:13" s="329" customFormat="1" x14ac:dyDescent="0.25">
      <c r="A9"/>
    </row>
    <row r="10" spans="1:13" s="329" customFormat="1" x14ac:dyDescent="0.25">
      <c r="A10"/>
    </row>
    <row r="11" spans="1:13" ht="13.5" customHeight="1" x14ac:dyDescent="0.25">
      <c r="A11" s="1619" t="s">
        <v>1152</v>
      </c>
      <c r="B11" s="1619"/>
      <c r="C11" s="331" t="s">
        <v>6</v>
      </c>
      <c r="D11" s="331" t="s">
        <v>7</v>
      </c>
      <c r="E11" s="331" t="s">
        <v>8</v>
      </c>
      <c r="F11" s="331" t="s">
        <v>748</v>
      </c>
      <c r="G11" s="331" t="s">
        <v>750</v>
      </c>
      <c r="H11" s="331"/>
      <c r="I11" s="331" t="s">
        <v>43</v>
      </c>
      <c r="J11" s="332" t="s">
        <v>44</v>
      </c>
    </row>
    <row r="12" spans="1:13" ht="15" customHeight="1" x14ac:dyDescent="0.25">
      <c r="A12" s="1619"/>
      <c r="B12" s="1619"/>
      <c r="C12" s="1619" t="s">
        <v>1153</v>
      </c>
      <c r="D12" s="1619"/>
      <c r="E12" s="1619"/>
      <c r="F12" s="333" t="s">
        <v>1154</v>
      </c>
      <c r="G12" s="333" t="s">
        <v>1155</v>
      </c>
      <c r="H12" s="333"/>
      <c r="I12" s="1296" t="s">
        <v>450</v>
      </c>
      <c r="J12" s="1296" t="s">
        <v>1156</v>
      </c>
    </row>
    <row r="13" spans="1:13" x14ac:dyDescent="0.25">
      <c r="A13" s="1619"/>
      <c r="B13" s="1619"/>
      <c r="C13" s="333" t="s">
        <v>1157</v>
      </c>
      <c r="D13" s="333" t="s">
        <v>1158</v>
      </c>
      <c r="E13" s="333" t="s">
        <v>1159</v>
      </c>
      <c r="F13" s="333" t="s">
        <v>1160</v>
      </c>
      <c r="G13" s="333"/>
      <c r="H13" s="333"/>
      <c r="I13" s="1296"/>
      <c r="J13" s="1296"/>
    </row>
    <row r="14" spans="1:13" ht="38.25" customHeight="1" x14ac:dyDescent="0.25">
      <c r="A14" s="333">
        <v>1</v>
      </c>
      <c r="B14" s="335" t="s">
        <v>1161</v>
      </c>
      <c r="C14" s="1093" t="e">
        <f>('[7]C_16.00.a'!D8)/1000</f>
        <v>#REF!</v>
      </c>
      <c r="D14" s="1093" t="e">
        <f>('[7]C_16.00.a'!E8)/1000</f>
        <v>#REF!</v>
      </c>
      <c r="E14" s="1093" t="e">
        <f>('[7]C_16.00.a'!F8)/1000</f>
        <v>#REF!</v>
      </c>
      <c r="F14" s="1093">
        <v>0</v>
      </c>
      <c r="G14" s="1093">
        <v>0</v>
      </c>
      <c r="H14" s="1093">
        <v>0</v>
      </c>
      <c r="I14" s="1093" t="e">
        <f>('[7]C_16.00.a'!J8)/1000</f>
        <v>#REF!</v>
      </c>
      <c r="J14" s="1093" t="e">
        <f>('[7]C_16.00.a'!K8)/1000</f>
        <v>#REF!</v>
      </c>
    </row>
    <row r="15" spans="1:13" ht="45" x14ac:dyDescent="0.25">
      <c r="A15" s="333">
        <v>2</v>
      </c>
      <c r="B15" s="336" t="s">
        <v>1162</v>
      </c>
      <c r="C15" s="1093" t="e">
        <f>('[7]C_16.00.a'!$D$10+'[7]C_16.00.a'!$D$11+'[7]C_16.00.a'!$D$12+'[7]C_16.00.a'!$D$13+'[7]C_16.00.a'!$D$14+'[7]C_16.00.a'!$D$15+'[7]C_16.00.a'!$D$16+'[7]C_16.00.a'!$D$17+'[7]C_16.00.a'!$D$18+'[7]C_16.00.a'!$D$19)/1000</f>
        <v>#REF!</v>
      </c>
      <c r="D15" s="1093" t="e">
        <f>('[7]C_16.00.a'!$E$10+'[7]C_16.00.a'!$E$11+'[7]C_16.00.a'!$E$12+'[7]C_16.00.a'!$E$13+'[7]C_16.00.a'!$E$14+'[7]C_16.00.a'!$E$15+'[7]C_16.00.a'!$E$16+'[7]C_16.00.a'!$E$17+'[7]C_16.00.a'!$E$18+'[7]C_16.00.a'!$E$19)/1000</f>
        <v>#REF!</v>
      </c>
      <c r="E15" s="1093" t="e">
        <f>('[7]C_16.00.a'!$F$10+'[7]C_16.00.a'!$F$11+'[7]C_16.00.a'!$F$12+'[7]C_16.00.a'!$F$13+'[7]C_16.00.a'!$F$14+'[7]C_16.00.a'!$F$15+'[7]C_16.00.a'!$F$16+'[7]C_16.00.a'!$F$17+'[7]C_16.00.a'!$F$18+'[7]C_16.00.a'!$F$19)/1000</f>
        <v>#REF!</v>
      </c>
      <c r="F15" s="1093" t="s">
        <v>2133</v>
      </c>
      <c r="G15" s="1093" t="s">
        <v>2134</v>
      </c>
      <c r="H15" s="1093">
        <v>0</v>
      </c>
      <c r="I15" s="1093" t="e">
        <f>('[7]C_16.00.a'!J9)/1000</f>
        <v>#REF!</v>
      </c>
      <c r="J15" s="1093" t="e">
        <f>('[7]C_16.00.a'!K9)/1000</f>
        <v>#REF!</v>
      </c>
    </row>
    <row r="16" spans="1:13" ht="131.25" customHeight="1" x14ac:dyDescent="0.25">
      <c r="A16" s="337">
        <v>3</v>
      </c>
      <c r="B16" s="338" t="s">
        <v>1163</v>
      </c>
      <c r="C16" s="1093">
        <f>('[7]C_16.00.a'!$D$10+'[7]C_16.00.a'!$D$11+'[7]C_16.00.a'!$D$12+'[7]C_16.00.a'!$D$13+'[7]C_16.00.a'!$D$14+'[7]C_16.00.a'!$D$15+'[7]C_16.00.a'!$D$16+'[7]C_16.00.a'!$D$17)/1000</f>
        <v>1341878.57</v>
      </c>
      <c r="D16" s="1093">
        <f>('[7]C_16.00.a'!$E$10+'[7]C_16.00.a'!$E$11+'[7]C_16.00.a'!$E$12+'[7]C_16.00.a'!$E$13+'[7]C_16.00.a'!$E$14+'[7]C_16.00.a'!$E$15+'[7]C_16.00.a'!$E$16+'[7]C_16.00.a'!$E$17)/1000</f>
        <v>1371213.7009999999</v>
      </c>
      <c r="E16" s="1093">
        <f>('[7]C_16.00.a'!$F$10+'[7]C_16.00.a'!$F$11+'[7]C_16.00.a'!$F$12+'[7]C_16.00.a'!$F$13+'[7]C_16.00.a'!$F$14+'[7]C_16.00.a'!$F$15+'[7]C_16.00.a'!$F$16+'[7]C_16.00.a'!$F$17)/1000</f>
        <v>1194135.3816500001</v>
      </c>
      <c r="F16" s="1096">
        <v>0</v>
      </c>
      <c r="G16" s="1099">
        <v>0</v>
      </c>
      <c r="H16" s="1093">
        <v>0</v>
      </c>
      <c r="I16" s="1097"/>
      <c r="J16" s="1097"/>
    </row>
    <row r="17" spans="1:10" ht="38.25" customHeight="1" x14ac:dyDescent="0.25">
      <c r="A17" s="337">
        <v>4</v>
      </c>
      <c r="B17" s="338" t="s">
        <v>1164</v>
      </c>
      <c r="C17" s="1093" t="e">
        <f>('[7]C_16.00.a'!$D$18+'[7]C_16.00.a'!$D$19)/1000</f>
        <v>#REF!</v>
      </c>
      <c r="D17" s="1093" t="e">
        <f>('[7]C_16.00.a'!$E$18+'[7]C_16.00.a'!$E$19)/1000</f>
        <v>#REF!</v>
      </c>
      <c r="E17" s="1093" t="e">
        <f>('[7]C_16.00.a'!$F$18+'[7]C_16.00.a'!$F$19)/1000</f>
        <v>#REF!</v>
      </c>
      <c r="F17" s="1096">
        <v>0</v>
      </c>
      <c r="G17" s="1094">
        <v>0</v>
      </c>
      <c r="H17" s="1093">
        <v>0</v>
      </c>
      <c r="I17" s="1097"/>
      <c r="J17" s="1097"/>
    </row>
    <row r="18" spans="1:10" ht="38.25" customHeight="1" x14ac:dyDescent="0.25">
      <c r="A18" s="339">
        <v>5</v>
      </c>
      <c r="B18" s="335" t="s">
        <v>1165</v>
      </c>
      <c r="C18" s="1093">
        <f>('[7]C_16.00.b'!$D$8)/1000</f>
        <v>1341878.57</v>
      </c>
      <c r="D18" s="1093">
        <f>('[7]C_16.00.b'!$E$8)/1000</f>
        <v>1371213.7009999999</v>
      </c>
      <c r="E18" s="1093">
        <f>('[7]C_16.00.b'!$F$8)/1000</f>
        <v>1194135.3816500001</v>
      </c>
      <c r="F18" s="1093" t="s">
        <v>2135</v>
      </c>
      <c r="G18" s="1093" t="s">
        <v>2136</v>
      </c>
      <c r="H18" s="1093">
        <v>0</v>
      </c>
      <c r="I18" s="1093">
        <f>('[7]C_16.00.b'!$G$8)/1000</f>
        <v>117216.8295795</v>
      </c>
      <c r="J18" s="1093">
        <f>('[7]C_16.00.b'!$H$8)/1000</f>
        <v>1465210.3697437502</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1774</v>
      </c>
    </row>
    <row r="3" spans="2:12" x14ac:dyDescent="0.25">
      <c r="B3" t="s">
        <v>1775</v>
      </c>
    </row>
    <row r="5" spans="2:12" x14ac:dyDescent="0.25">
      <c r="B5" s="1199" t="s">
        <v>1166</v>
      </c>
      <c r="C5" s="1200"/>
      <c r="D5" s="1200"/>
      <c r="E5" s="1200"/>
      <c r="F5" s="1200"/>
      <c r="G5" s="1200"/>
      <c r="H5" s="1200"/>
      <c r="I5" s="1200"/>
      <c r="J5" s="1200"/>
      <c r="K5" s="1200"/>
      <c r="L5" s="1201"/>
    </row>
    <row r="6" spans="2:12" x14ac:dyDescent="0.25">
      <c r="B6" s="1202" t="s">
        <v>1167</v>
      </c>
      <c r="C6" s="1198"/>
      <c r="D6" s="1198"/>
      <c r="E6" s="1198"/>
      <c r="F6" s="1198"/>
      <c r="G6" s="1198"/>
      <c r="H6" s="1198"/>
      <c r="I6" s="1198"/>
      <c r="J6" s="1198"/>
      <c r="K6" s="1198"/>
      <c r="L6" s="1203"/>
    </row>
    <row r="7" spans="2:12" ht="22.5" customHeight="1" x14ac:dyDescent="0.25">
      <c r="B7" s="1202" t="s">
        <v>1168</v>
      </c>
      <c r="C7" s="1198"/>
      <c r="D7" s="1198"/>
      <c r="E7" s="1198"/>
      <c r="F7" s="1198"/>
      <c r="G7" s="1198"/>
      <c r="H7" s="1198"/>
      <c r="I7" s="1198"/>
      <c r="J7" s="1198"/>
      <c r="K7" s="1198"/>
      <c r="L7" s="1203"/>
    </row>
    <row r="8" spans="2:12" x14ac:dyDescent="0.25">
      <c r="B8" s="1202" t="s">
        <v>1169</v>
      </c>
      <c r="C8" s="1198"/>
      <c r="D8" s="1198"/>
      <c r="E8" s="1198"/>
      <c r="F8" s="1198"/>
      <c r="G8" s="1198"/>
      <c r="H8" s="1198"/>
      <c r="I8" s="1198"/>
      <c r="J8" s="1198"/>
      <c r="K8" s="1198"/>
      <c r="L8" s="1203"/>
    </row>
    <row r="9" spans="2:12" ht="22.5" customHeight="1" x14ac:dyDescent="0.25">
      <c r="B9" s="1202" t="s">
        <v>1170</v>
      </c>
      <c r="C9" s="1198"/>
      <c r="D9" s="1198"/>
      <c r="E9" s="1198"/>
      <c r="F9" s="1198"/>
      <c r="G9" s="1198"/>
      <c r="H9" s="1198"/>
      <c r="I9" s="1198"/>
      <c r="J9" s="1198"/>
      <c r="K9" s="1198"/>
      <c r="L9" s="1203"/>
    </row>
    <row r="10" spans="2:12" ht="22.5" customHeight="1" x14ac:dyDescent="0.25">
      <c r="B10" s="1204" t="s">
        <v>1171</v>
      </c>
      <c r="C10" s="1205"/>
      <c r="D10" s="1205"/>
      <c r="E10" s="1205"/>
      <c r="F10" s="1205"/>
      <c r="G10" s="1205"/>
      <c r="H10" s="1205"/>
      <c r="I10" s="1205"/>
      <c r="J10" s="1205"/>
      <c r="K10" s="1205"/>
      <c r="L10" s="1206"/>
    </row>
    <row r="11" spans="2:12" ht="22.5" customHeight="1" x14ac:dyDescent="0.25"/>
    <row r="12" spans="2:12" ht="22.5" customHeight="1" x14ac:dyDescent="0.25">
      <c r="B12" s="1197"/>
      <c r="C12" s="1197"/>
      <c r="D12" s="1197"/>
      <c r="E12" s="1197"/>
      <c r="F12" s="1197"/>
      <c r="G12" s="1197"/>
      <c r="H12" s="1197"/>
      <c r="I12" s="1197"/>
      <c r="J12" s="1197"/>
      <c r="K12" s="1197"/>
      <c r="L12" s="1197"/>
    </row>
    <row r="13" spans="2:12" ht="22.5" customHeight="1" x14ac:dyDescent="0.25">
      <c r="B13" s="1198"/>
      <c r="C13" s="1198"/>
      <c r="D13" s="1198"/>
      <c r="E13" s="1198"/>
      <c r="F13" s="1198"/>
      <c r="G13" s="1198"/>
      <c r="H13" s="1198"/>
      <c r="I13" s="1198"/>
      <c r="J13" s="1198"/>
      <c r="K13" s="1198"/>
      <c r="L13" s="1198"/>
    </row>
    <row r="14" spans="2:12" ht="22.5" customHeight="1" x14ac:dyDescent="0.25">
      <c r="B14" s="1197"/>
      <c r="C14" s="1197"/>
      <c r="D14" s="1197"/>
      <c r="E14" s="1197"/>
      <c r="F14" s="1197"/>
      <c r="G14" s="1197"/>
      <c r="H14" s="1197"/>
      <c r="I14" s="1197"/>
      <c r="J14" s="1197"/>
      <c r="K14" s="1197"/>
      <c r="L14" s="119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L12"/>
  <sheetViews>
    <sheetView showGridLines="0" view="pageLayout" topLeftCell="B1" zoomScaleNormal="100" workbookViewId="0">
      <selection activeCell="C6" sqref="C6:L12"/>
    </sheetView>
  </sheetViews>
  <sheetFormatPr defaultColWidth="9.140625" defaultRowHeight="15" x14ac:dyDescent="0.25"/>
  <cols>
    <col min="1" max="1" width="7.42578125" style="41" customWidth="1"/>
    <col min="2" max="2" width="55.5703125" style="41" customWidth="1"/>
    <col min="3" max="3" width="23" style="41" bestFit="1" customWidth="1"/>
    <col min="4" max="4" width="23.42578125" style="41" customWidth="1"/>
    <col min="5" max="5" width="14.85546875" style="41" customWidth="1"/>
    <col min="6" max="6" width="14.7109375" style="41" bestFit="1" customWidth="1"/>
    <col min="7" max="7" width="19.28515625" style="41" bestFit="1" customWidth="1"/>
    <col min="8" max="8" width="19.85546875" style="41" bestFit="1" customWidth="1"/>
    <col min="9" max="9" width="17.140625" style="41" bestFit="1" customWidth="1"/>
    <col min="10" max="10" width="13.28515625" style="41" customWidth="1"/>
    <col min="11" max="11" width="9.140625" style="41"/>
    <col min="12" max="12" width="14.140625" style="41" customWidth="1"/>
    <col min="13" max="16384" width="9.140625" style="41"/>
  </cols>
  <sheetData>
    <row r="1" spans="1:12" ht="17.25" x14ac:dyDescent="0.3">
      <c r="B1" s="872" t="s">
        <v>1171</v>
      </c>
    </row>
    <row r="2" spans="1:12" x14ac:dyDescent="0.25">
      <c r="B2" s="367"/>
      <c r="C2" s="367"/>
      <c r="D2" s="367"/>
      <c r="E2" s="367"/>
      <c r="F2" s="368"/>
      <c r="G2" s="368"/>
      <c r="H2" s="368"/>
      <c r="I2" s="368"/>
      <c r="J2" s="368"/>
      <c r="K2" s="368"/>
      <c r="L2" s="368"/>
    </row>
    <row r="3" spans="1:12" ht="15.75" thickBot="1" x14ac:dyDescent="0.3">
      <c r="C3" s="369" t="s">
        <v>1249</v>
      </c>
      <c r="D3" s="369" t="s">
        <v>7</v>
      </c>
      <c r="E3" s="369" t="s">
        <v>8</v>
      </c>
      <c r="F3" s="369" t="s">
        <v>43</v>
      </c>
      <c r="G3" s="369" t="s">
        <v>44</v>
      </c>
      <c r="H3" s="369" t="s">
        <v>164</v>
      </c>
      <c r="I3" s="369" t="s">
        <v>165</v>
      </c>
      <c r="J3" s="369" t="s">
        <v>197</v>
      </c>
      <c r="K3" s="369" t="s">
        <v>441</v>
      </c>
      <c r="L3" s="370" t="s">
        <v>442</v>
      </c>
    </row>
    <row r="4" spans="1:12" ht="15" customHeight="1" x14ac:dyDescent="0.25">
      <c r="A4" s="109"/>
      <c r="B4" s="371"/>
      <c r="C4" s="1620" t="s">
        <v>1250</v>
      </c>
      <c r="D4" s="1621"/>
      <c r="E4" s="1622"/>
      <c r="F4" s="1623" t="s">
        <v>1251</v>
      </c>
      <c r="G4" s="1624"/>
      <c r="H4" s="1624"/>
      <c r="I4" s="1624"/>
      <c r="J4" s="1624"/>
      <c r="K4" s="1625"/>
      <c r="L4" s="667"/>
    </row>
    <row r="5" spans="1:12" ht="60" x14ac:dyDescent="0.25">
      <c r="C5" s="668" t="s">
        <v>1177</v>
      </c>
      <c r="D5" s="669" t="s">
        <v>1222</v>
      </c>
      <c r="E5" s="670" t="s">
        <v>1252</v>
      </c>
      <c r="F5" s="668" t="s">
        <v>1253</v>
      </c>
      <c r="G5" s="669" t="s">
        <v>1254</v>
      </c>
      <c r="H5" s="669" t="s">
        <v>1255</v>
      </c>
      <c r="I5" s="669" t="s">
        <v>1256</v>
      </c>
      <c r="J5" s="669" t="s">
        <v>1257</v>
      </c>
      <c r="K5" s="670" t="s">
        <v>1258</v>
      </c>
      <c r="L5" s="671" t="s">
        <v>1259</v>
      </c>
    </row>
    <row r="6" spans="1:12" x14ac:dyDescent="0.25">
      <c r="A6" s="372">
        <v>1</v>
      </c>
      <c r="B6" s="373" t="s">
        <v>1260</v>
      </c>
      <c r="C6" s="873"/>
      <c r="D6" s="873"/>
      <c r="E6" s="873"/>
      <c r="F6" s="873"/>
      <c r="G6" s="873"/>
      <c r="H6" s="873"/>
      <c r="I6" s="873"/>
      <c r="J6" s="873"/>
      <c r="K6" s="873"/>
      <c r="L6" s="874"/>
    </row>
    <row r="7" spans="1:12" x14ac:dyDescent="0.25">
      <c r="A7" s="372">
        <v>2</v>
      </c>
      <c r="B7" s="374" t="s">
        <v>1261</v>
      </c>
      <c r="C7" s="875"/>
      <c r="D7" s="875"/>
      <c r="E7" s="875"/>
      <c r="F7" s="876"/>
      <c r="G7" s="876"/>
      <c r="H7" s="876"/>
      <c r="I7" s="876"/>
      <c r="J7" s="876"/>
      <c r="K7" s="877"/>
      <c r="L7" s="878"/>
    </row>
    <row r="8" spans="1:12" x14ac:dyDescent="0.25">
      <c r="A8" s="372">
        <v>3</v>
      </c>
      <c r="B8" s="375" t="s">
        <v>1262</v>
      </c>
      <c r="C8" s="876"/>
      <c r="D8" s="876"/>
      <c r="E8" s="876"/>
      <c r="F8" s="879"/>
      <c r="G8" s="879"/>
      <c r="H8" s="879"/>
      <c r="I8" s="879"/>
      <c r="J8" s="879"/>
      <c r="K8" s="880"/>
      <c r="L8" s="878"/>
    </row>
    <row r="9" spans="1:12" x14ac:dyDescent="0.25">
      <c r="A9" s="372">
        <v>4</v>
      </c>
      <c r="B9" s="375" t="s">
        <v>1263</v>
      </c>
      <c r="C9" s="876"/>
      <c r="D9" s="876"/>
      <c r="E9" s="876"/>
      <c r="F9" s="879"/>
      <c r="G9" s="879"/>
      <c r="H9" s="879"/>
      <c r="I9" s="879"/>
      <c r="J9" s="879"/>
      <c r="K9" s="880"/>
      <c r="L9" s="878"/>
    </row>
    <row r="10" spans="1:12" x14ac:dyDescent="0.25">
      <c r="A10" s="372">
        <v>5</v>
      </c>
      <c r="B10" s="373" t="s">
        <v>1264</v>
      </c>
      <c r="C10" s="879"/>
      <c r="D10" s="879"/>
      <c r="E10" s="879"/>
      <c r="F10" s="879"/>
      <c r="G10" s="879"/>
      <c r="H10" s="879"/>
      <c r="I10" s="879"/>
      <c r="J10" s="879"/>
      <c r="K10" s="879"/>
      <c r="L10" s="878"/>
    </row>
    <row r="11" spans="1:12" x14ac:dyDescent="0.25">
      <c r="A11" s="372">
        <v>6</v>
      </c>
      <c r="B11" s="374" t="s">
        <v>1265</v>
      </c>
      <c r="C11" s="879"/>
      <c r="D11" s="879"/>
      <c r="E11" s="879"/>
      <c r="F11" s="879"/>
      <c r="G11" s="879"/>
      <c r="H11" s="879"/>
      <c r="I11" s="879"/>
      <c r="J11" s="879"/>
      <c r="K11" s="879"/>
      <c r="L11" s="878"/>
    </row>
    <row r="12" spans="1:12" x14ac:dyDescent="0.25">
      <c r="A12" s="372">
        <v>7</v>
      </c>
      <c r="B12" s="375" t="s">
        <v>1266</v>
      </c>
      <c r="C12" s="879"/>
      <c r="D12" s="879"/>
      <c r="E12" s="879"/>
      <c r="F12" s="879"/>
      <c r="G12" s="879"/>
      <c r="H12" s="879"/>
      <c r="I12" s="879"/>
      <c r="J12" s="879"/>
      <c r="K12" s="879"/>
      <c r="L12" s="87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B2:L14"/>
  <sheetViews>
    <sheetView showGridLines="0" workbookViewId="0"/>
  </sheetViews>
  <sheetFormatPr defaultRowHeight="15" x14ac:dyDescent="0.25"/>
  <sheetData>
    <row r="2" spans="2:12" x14ac:dyDescent="0.25">
      <c r="B2" t="s">
        <v>1776</v>
      </c>
    </row>
    <row r="3" spans="2:12" x14ac:dyDescent="0.25">
      <c r="B3" t="s">
        <v>1777</v>
      </c>
    </row>
    <row r="5" spans="2:12" x14ac:dyDescent="0.25">
      <c r="B5" s="1199" t="s">
        <v>1267</v>
      </c>
      <c r="C5" s="1200"/>
      <c r="D5" s="1200"/>
      <c r="E5" s="1200"/>
      <c r="F5" s="1200"/>
      <c r="G5" s="1200"/>
      <c r="H5" s="1200"/>
      <c r="I5" s="1200"/>
      <c r="J5" s="1200"/>
      <c r="K5" s="1200"/>
      <c r="L5" s="1201"/>
    </row>
    <row r="6" spans="2:12" x14ac:dyDescent="0.25">
      <c r="B6" s="1202" t="s">
        <v>1268</v>
      </c>
      <c r="C6" s="1198"/>
      <c r="D6" s="1198"/>
      <c r="E6" s="1198"/>
      <c r="F6" s="1198"/>
      <c r="G6" s="1198"/>
      <c r="H6" s="1198"/>
      <c r="I6" s="1198"/>
      <c r="J6" s="1198"/>
      <c r="K6" s="1198"/>
      <c r="L6" s="1203"/>
    </row>
    <row r="7" spans="2:12" ht="22.5" customHeight="1" x14ac:dyDescent="0.25">
      <c r="B7" s="1202" t="s">
        <v>1269</v>
      </c>
      <c r="C7" s="1198"/>
      <c r="D7" s="1198"/>
      <c r="E7" s="1198"/>
      <c r="F7" s="1198"/>
      <c r="G7" s="1198"/>
      <c r="H7" s="1198"/>
      <c r="I7" s="1198"/>
      <c r="J7" s="1198"/>
      <c r="K7" s="1198"/>
      <c r="L7" s="1203"/>
    </row>
    <row r="8" spans="2:12" x14ac:dyDescent="0.25">
      <c r="B8" s="1204" t="s">
        <v>1270</v>
      </c>
      <c r="C8" s="1205"/>
      <c r="D8" s="1205"/>
      <c r="E8" s="1205"/>
      <c r="F8" s="1205"/>
      <c r="G8" s="1205"/>
      <c r="H8" s="1205"/>
      <c r="I8" s="1205"/>
      <c r="J8" s="1205"/>
      <c r="K8" s="1205"/>
      <c r="L8" s="1206"/>
    </row>
    <row r="9" spans="2:12" ht="22.5" customHeight="1" x14ac:dyDescent="0.25"/>
    <row r="10" spans="2:12" ht="22.5" customHeight="1" x14ac:dyDescent="0.25">
      <c r="B10" s="1197"/>
      <c r="C10" s="1197"/>
      <c r="D10" s="1197"/>
      <c r="E10" s="1197"/>
      <c r="F10" s="1197"/>
      <c r="G10" s="1197"/>
      <c r="H10" s="1197"/>
      <c r="I10" s="1197"/>
      <c r="J10" s="1197"/>
      <c r="K10" s="1197"/>
      <c r="L10" s="1197"/>
    </row>
    <row r="11" spans="2:12" ht="22.5" customHeight="1" x14ac:dyDescent="0.25">
      <c r="B11" s="1198"/>
      <c r="C11" s="1198"/>
      <c r="D11" s="1198"/>
      <c r="E11" s="1198"/>
      <c r="F11" s="1198"/>
      <c r="G11" s="1198"/>
      <c r="H11" s="1198"/>
      <c r="I11" s="1198"/>
      <c r="J11" s="1198"/>
      <c r="K11" s="1198"/>
      <c r="L11" s="1198"/>
    </row>
    <row r="12" spans="2:12" ht="22.5" customHeight="1" x14ac:dyDescent="0.25">
      <c r="B12" s="1197"/>
      <c r="C12" s="1197"/>
      <c r="D12" s="1197"/>
      <c r="E12" s="1197"/>
      <c r="F12" s="1197"/>
      <c r="G12" s="1197"/>
      <c r="H12" s="1197"/>
      <c r="I12" s="1197"/>
      <c r="J12" s="1197"/>
      <c r="K12" s="1197"/>
      <c r="L12" s="119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376"/>
      <c r="B1" s="377" t="s">
        <v>1267</v>
      </c>
      <c r="C1" s="378"/>
      <c r="D1" s="6"/>
      <c r="E1" s="6"/>
      <c r="F1" s="6"/>
      <c r="G1" s="6"/>
      <c r="H1" s="6"/>
      <c r="I1" s="6"/>
      <c r="J1" s="6"/>
    </row>
    <row r="2" spans="1:10" ht="15.75" x14ac:dyDescent="0.25">
      <c r="A2" s="376"/>
      <c r="B2" s="379"/>
      <c r="C2" s="380"/>
      <c r="D2" s="380"/>
      <c r="E2" s="380"/>
      <c r="F2" s="380"/>
      <c r="G2" s="380"/>
      <c r="H2" s="380"/>
      <c r="I2" s="380"/>
      <c r="J2" s="376"/>
    </row>
    <row r="3" spans="1:10" ht="15.75" x14ac:dyDescent="0.25">
      <c r="A3" s="376"/>
      <c r="B3" s="379"/>
      <c r="C3" s="380"/>
      <c r="D3" s="380"/>
      <c r="E3" s="380"/>
      <c r="F3" s="380"/>
      <c r="G3" s="380"/>
      <c r="H3" s="380"/>
      <c r="I3" s="380"/>
      <c r="J3" s="376"/>
    </row>
    <row r="4" spans="1:10" x14ac:dyDescent="0.25">
      <c r="A4" s="376"/>
      <c r="B4" s="381"/>
      <c r="C4" s="1626" t="s">
        <v>1271</v>
      </c>
      <c r="D4" s="1627"/>
      <c r="E4" s="1628" t="s">
        <v>1272</v>
      </c>
      <c r="F4" s="1629"/>
      <c r="G4" s="1626" t="s">
        <v>1273</v>
      </c>
      <c r="H4" s="1627"/>
      <c r="I4" s="1628" t="s">
        <v>1274</v>
      </c>
      <c r="J4" s="1629"/>
    </row>
    <row r="5" spans="1:10" ht="45" x14ac:dyDescent="0.25">
      <c r="A5" s="376"/>
      <c r="B5" s="382"/>
      <c r="C5" s="383"/>
      <c r="D5" s="384" t="s">
        <v>1275</v>
      </c>
      <c r="E5" s="383"/>
      <c r="F5" s="384" t="s">
        <v>1275</v>
      </c>
      <c r="G5" s="383"/>
      <c r="H5" s="384" t="s">
        <v>1276</v>
      </c>
      <c r="I5" s="385"/>
      <c r="J5" s="384" t="s">
        <v>1276</v>
      </c>
    </row>
    <row r="6" spans="1:10" x14ac:dyDescent="0.25">
      <c r="A6" s="386"/>
      <c r="B6" s="387"/>
      <c r="C6" s="13" t="s">
        <v>461</v>
      </c>
      <c r="D6" s="13" t="s">
        <v>746</v>
      </c>
      <c r="E6" s="13" t="s">
        <v>748</v>
      </c>
      <c r="F6" s="13" t="s">
        <v>750</v>
      </c>
      <c r="G6" s="13" t="s">
        <v>752</v>
      </c>
      <c r="H6" s="13" t="s">
        <v>756</v>
      </c>
      <c r="I6" s="13" t="s">
        <v>758</v>
      </c>
      <c r="J6" s="13" t="s">
        <v>760</v>
      </c>
    </row>
    <row r="7" spans="1:10" x14ac:dyDescent="0.25">
      <c r="A7" s="388" t="s">
        <v>461</v>
      </c>
      <c r="B7" s="389" t="s">
        <v>1277</v>
      </c>
      <c r="C7" s="932">
        <f>('[9]F_32.01'!$D$8)/1000</f>
        <v>0</v>
      </c>
      <c r="D7" s="932">
        <f>('[9]F_32.01'!$G$8)/1000</f>
        <v>0</v>
      </c>
      <c r="E7" s="1038"/>
      <c r="F7" s="1038"/>
      <c r="G7" s="932">
        <f>('[9]F_32.01'!K8)/1000</f>
        <v>96436904.082362384</v>
      </c>
      <c r="H7" s="932">
        <f>('[9]F_32.01'!$N$8)/1000</f>
        <v>2292326.5544464858</v>
      </c>
      <c r="I7" s="1038"/>
      <c r="J7" s="1038"/>
    </row>
    <row r="8" spans="1:10" x14ac:dyDescent="0.25">
      <c r="A8" s="13" t="s">
        <v>746</v>
      </c>
      <c r="B8" s="390" t="s">
        <v>1278</v>
      </c>
      <c r="C8" s="932">
        <f>('[9]F_32.01'!D10)/1000</f>
        <v>0</v>
      </c>
      <c r="D8" s="932">
        <f>('[9]F_32.01'!G10)/1000</f>
        <v>0</v>
      </c>
      <c r="E8" s="932">
        <f>('[9]F_32.01'!H10)/1000</f>
        <v>0</v>
      </c>
      <c r="F8" s="932">
        <f>('[9]F_32.01'!J10)/1000</f>
        <v>0</v>
      </c>
      <c r="G8" s="932">
        <f>('[9]F_32.01'!K10)/1000</f>
        <v>0</v>
      </c>
      <c r="H8" s="932">
        <f>('[9]F_32.01'!N10)/1000</f>
        <v>0</v>
      </c>
      <c r="I8" s="932">
        <f>('[9]F_32.01'!O10)/1000</f>
        <v>0</v>
      </c>
      <c r="J8" s="932">
        <f>('[9]F_32.01'!Q10)/1000</f>
        <v>0</v>
      </c>
    </row>
    <row r="9" spans="1:10" x14ac:dyDescent="0.25">
      <c r="A9" s="13" t="s">
        <v>748</v>
      </c>
      <c r="B9" s="390" t="s">
        <v>759</v>
      </c>
      <c r="C9" s="932">
        <f>('[9]F_32.01'!D11)/1000</f>
        <v>0</v>
      </c>
      <c r="D9" s="932">
        <f>('[9]F_32.01'!G11)/1000</f>
        <v>0</v>
      </c>
      <c r="E9" s="932">
        <f>('[9]F_32.01'!H11)/1000</f>
        <v>0</v>
      </c>
      <c r="F9" s="932">
        <f>('[9]F_32.01'!J11)/1000</f>
        <v>0</v>
      </c>
      <c r="G9" s="932">
        <f>('[9]F_32.01'!K11)/1000</f>
        <v>17612741.159699578</v>
      </c>
      <c r="H9" s="932">
        <f>('[9]F_32.01'!N11)/1000</f>
        <v>2292326.5544464858</v>
      </c>
      <c r="I9" s="932">
        <f>('[9]F_32.01'!O11)/1000</f>
        <v>17115007.101120003</v>
      </c>
      <c r="J9" s="932">
        <f>('[9]F_32.01'!Q11)/1000</f>
        <v>2255527.8055500002</v>
      </c>
    </row>
    <row r="10" spans="1:10" x14ac:dyDescent="0.25">
      <c r="A10" s="13" t="s">
        <v>750</v>
      </c>
      <c r="B10" s="391" t="s">
        <v>1279</v>
      </c>
      <c r="C10" s="932">
        <f>('[9]F_32.01'!D12)/1000</f>
        <v>0</v>
      </c>
      <c r="D10" s="932">
        <f>('[9]F_32.01'!G12)/1000</f>
        <v>0</v>
      </c>
      <c r="E10" s="932">
        <f>('[9]F_32.01'!H12)/1000</f>
        <v>0</v>
      </c>
      <c r="F10" s="932">
        <f>('[9]F_32.01'!J12)/1000</f>
        <v>0</v>
      </c>
      <c r="G10" s="932">
        <f>('[9]F_32.01'!K12)/1000</f>
        <v>15320414.605253093</v>
      </c>
      <c r="H10" s="932">
        <f>('[9]F_32.01'!N12)/1000</f>
        <v>0</v>
      </c>
      <c r="I10" s="932">
        <f>('[9]F_32.01'!O12)/1000</f>
        <v>14859479.295569999</v>
      </c>
      <c r="J10" s="932">
        <f>('[9]F_32.01'!Q12)/1000</f>
        <v>0</v>
      </c>
    </row>
    <row r="11" spans="1:10" x14ac:dyDescent="0.25">
      <c r="A11" s="13" t="s">
        <v>752</v>
      </c>
      <c r="B11" s="392" t="s">
        <v>1280</v>
      </c>
      <c r="C11" s="932">
        <f>('[9]F_32.01'!D13)/1000</f>
        <v>0</v>
      </c>
      <c r="D11" s="932">
        <f>('[9]F_32.01'!G13)/1000</f>
        <v>0</v>
      </c>
      <c r="E11" s="932">
        <f>('[9]F_32.01'!H13)/1000</f>
        <v>0</v>
      </c>
      <c r="F11" s="932">
        <f>('[9]F_32.01'!J13)/1000</f>
        <v>0</v>
      </c>
      <c r="G11" s="932">
        <f>('[9]F_32.01'!K13)/1000</f>
        <v>0</v>
      </c>
      <c r="H11" s="932">
        <f>('[9]F_32.01'!N13)/1000</f>
        <v>0</v>
      </c>
      <c r="I11" s="932">
        <f>('[9]F_32.01'!O13)/1000</f>
        <v>0</v>
      </c>
      <c r="J11" s="932">
        <f>('[9]F_32.01'!Q13)/1000</f>
        <v>0</v>
      </c>
    </row>
    <row r="12" spans="1:10" x14ac:dyDescent="0.25">
      <c r="A12" s="13" t="s">
        <v>754</v>
      </c>
      <c r="B12" s="391" t="s">
        <v>1281</v>
      </c>
      <c r="C12" s="932">
        <f>('[9]F_32.01'!D14)/1000</f>
        <v>0</v>
      </c>
      <c r="D12" s="932">
        <f>('[9]F_32.01'!G14)/1000</f>
        <v>0</v>
      </c>
      <c r="E12" s="932">
        <f>('[9]F_32.01'!H14)/1000</f>
        <v>0</v>
      </c>
      <c r="F12" s="932">
        <f>('[9]F_32.01'!J14)/1000</f>
        <v>0</v>
      </c>
      <c r="G12" s="932">
        <f>('[9]F_32.01'!K14)/1000</f>
        <v>2292326.5544464858</v>
      </c>
      <c r="H12" s="932">
        <f>('[9]F_32.01'!N14)/1000</f>
        <v>2292326.5544464858</v>
      </c>
      <c r="I12" s="932">
        <f>('[9]F_32.01'!O14)/1000</f>
        <v>2255527.8055500002</v>
      </c>
      <c r="J12" s="932">
        <f>('[9]F_32.01'!Q14)/1000</f>
        <v>2255527.8055500002</v>
      </c>
    </row>
    <row r="13" spans="1:10" x14ac:dyDescent="0.25">
      <c r="A13" s="13" t="s">
        <v>756</v>
      </c>
      <c r="B13" s="391" t="s">
        <v>1282</v>
      </c>
      <c r="C13" s="932">
        <f>('[9]F_32.01'!D15)/1000</f>
        <v>0</v>
      </c>
      <c r="D13" s="932">
        <f>('[9]F_32.01'!G15)/1000</f>
        <v>0</v>
      </c>
      <c r="E13" s="932">
        <f>('[9]F_32.01'!H15)/1000</f>
        <v>0</v>
      </c>
      <c r="F13" s="932">
        <f>('[9]F_32.01'!J15)/1000</f>
        <v>0</v>
      </c>
      <c r="G13" s="932">
        <f>('[9]F_32.01'!K15)/1000</f>
        <v>15320414.605253093</v>
      </c>
      <c r="H13" s="932">
        <f>('[9]F_32.01'!N15)/1000</f>
        <v>0</v>
      </c>
      <c r="I13" s="932">
        <f>('[9]F_32.01'!O15)/1000</f>
        <v>14859479.295569999</v>
      </c>
      <c r="J13" s="932">
        <f>('[9]F_32.01'!Q15)/1000</f>
        <v>0</v>
      </c>
    </row>
    <row r="14" spans="1:10" x14ac:dyDescent="0.25">
      <c r="A14" s="13" t="s">
        <v>758</v>
      </c>
      <c r="B14" s="391" t="s">
        <v>1283</v>
      </c>
      <c r="C14" s="932">
        <f>('[9]F_32.01'!D16)/1000</f>
        <v>0</v>
      </c>
      <c r="D14" s="932">
        <f>('[9]F_32.01'!G16)/1000</f>
        <v>0</v>
      </c>
      <c r="E14" s="932">
        <f>('[9]F_32.01'!H16)/1000</f>
        <v>0</v>
      </c>
      <c r="F14" s="932">
        <f>('[9]F_32.01'!J16)/1000</f>
        <v>0</v>
      </c>
      <c r="G14" s="932">
        <f>('[9]F_32.01'!K16)/1000</f>
        <v>0</v>
      </c>
      <c r="H14" s="932">
        <f>('[9]F_32.01'!N16)/1000</f>
        <v>0</v>
      </c>
      <c r="I14" s="932">
        <f>('[9]F_32.01'!O16)/1000</f>
        <v>0</v>
      </c>
      <c r="J14" s="932">
        <f>('[9]F_32.01'!Q16)/1000</f>
        <v>0</v>
      </c>
    </row>
    <row r="15" spans="1:10" x14ac:dyDescent="0.25">
      <c r="A15" s="13" t="s">
        <v>762</v>
      </c>
      <c r="B15" s="390" t="s">
        <v>1284</v>
      </c>
      <c r="C15" s="932">
        <f>(('[9]F_32.01'!$D$9+'[9]F_32.01'!$D$17+'[9]F_32.01'!$D$19))/1000</f>
        <v>0</v>
      </c>
      <c r="D15" s="932">
        <f>(('[9]F_32.01'!$F$9+'[9]F_32.01'!$F$17+'[9]F_32.01'!$F$19))/1000</f>
        <v>0</v>
      </c>
      <c r="E15" s="1039"/>
      <c r="F15" s="1039"/>
      <c r="G15" s="932">
        <f>(('[9]F_32.01'!$K$9+'[9]F_32.01'!$K$17+'[9]F_32.01'!$K$19))/1000</f>
        <v>78824162.922662795</v>
      </c>
      <c r="H15" s="932">
        <f>(('[9]F_32.01'!$N$9+'[9]F_32.01'!$N$17+'[9]F_32.01'!$N$19))/1000</f>
        <v>0</v>
      </c>
      <c r="I15" s="1039"/>
      <c r="J15" s="1039"/>
    </row>
  </sheetData>
  <mergeCells count="4">
    <mergeCell ref="C4:D4"/>
    <mergeCell ref="E4:F4"/>
    <mergeCell ref="G4:H4"/>
    <mergeCell ref="I4:J4"/>
  </mergeCell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AZ22"/>
  <sheetViews>
    <sheetView showGridLines="0" view="pageLayout" topLeftCell="A3" zoomScaleNormal="100" workbookViewId="0">
      <selection activeCell="D13" sqref="D13"/>
    </sheetView>
  </sheetViews>
  <sheetFormatPr defaultColWidth="8.85546875" defaultRowHeight="12.75" x14ac:dyDescent="0.25"/>
  <cols>
    <col min="1" max="1" width="5.7109375" style="386" customWidth="1"/>
    <col min="2" max="2" width="72"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35" ht="18.75" x14ac:dyDescent="0.25">
      <c r="A1" s="393"/>
      <c r="B1" s="377" t="s">
        <v>1268</v>
      </c>
      <c r="C1" s="394"/>
      <c r="D1" s="394"/>
      <c r="E1" s="394"/>
      <c r="F1" s="394"/>
    </row>
    <row r="2" spans="1:35" ht="18.75" x14ac:dyDescent="0.25">
      <c r="A2" s="393"/>
      <c r="B2" s="395"/>
      <c r="C2" s="394"/>
      <c r="D2" s="394"/>
      <c r="E2" s="394"/>
      <c r="F2" s="394"/>
    </row>
    <row r="3" spans="1:35" s="379" customFormat="1" ht="15.75" x14ac:dyDescent="0.25">
      <c r="C3" s="380"/>
      <c r="D3" s="380"/>
      <c r="E3" s="380"/>
      <c r="F3" s="380"/>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row>
    <row r="4" spans="1:35" ht="15" x14ac:dyDescent="0.25">
      <c r="A4" s="396"/>
      <c r="B4" s="397"/>
      <c r="C4" s="1626" t="s">
        <v>1285</v>
      </c>
      <c r="D4" s="1627"/>
      <c r="E4" s="1632" t="s">
        <v>1286</v>
      </c>
      <c r="F4" s="1633"/>
    </row>
    <row r="5" spans="1:35" ht="55.9" customHeight="1" x14ac:dyDescent="0.25">
      <c r="A5" s="396"/>
      <c r="B5" s="397"/>
      <c r="C5" s="1630"/>
      <c r="D5" s="1631"/>
      <c r="E5" s="1626" t="s">
        <v>1287</v>
      </c>
      <c r="F5" s="1627"/>
    </row>
    <row r="6" spans="1:35" ht="45" x14ac:dyDescent="0.25">
      <c r="A6" s="382"/>
      <c r="B6" s="398"/>
      <c r="C6" s="399"/>
      <c r="D6" s="384" t="s">
        <v>1275</v>
      </c>
      <c r="E6" s="400"/>
      <c r="F6" s="384" t="s">
        <v>1276</v>
      </c>
    </row>
    <row r="7" spans="1:35" ht="15" x14ac:dyDescent="0.25">
      <c r="A7" s="382"/>
      <c r="B7" s="398"/>
      <c r="C7" s="13" t="s">
        <v>461</v>
      </c>
      <c r="D7" s="13" t="s">
        <v>746</v>
      </c>
      <c r="E7" s="13" t="s">
        <v>748</v>
      </c>
      <c r="F7" s="13" t="s">
        <v>752</v>
      </c>
    </row>
    <row r="8" spans="1:35" ht="15" x14ac:dyDescent="0.25">
      <c r="A8" s="388" t="s">
        <v>763</v>
      </c>
      <c r="B8" s="401" t="s">
        <v>1288</v>
      </c>
      <c r="C8" s="1040">
        <f>('[9]F_32.02.a'!D8)/1000</f>
        <v>0</v>
      </c>
      <c r="D8" s="1040">
        <f>('[9]F_32.02.a'!G8)/1000</f>
        <v>0</v>
      </c>
      <c r="E8" s="1040">
        <f>('[9]F_32.02.a'!H8)/1000</f>
        <v>0</v>
      </c>
      <c r="F8" s="1040">
        <f>('[9]F_32.02.a'!K8)/1000</f>
        <v>0</v>
      </c>
    </row>
    <row r="9" spans="1:35" ht="15" x14ac:dyDescent="0.25">
      <c r="A9" s="13" t="s">
        <v>764</v>
      </c>
      <c r="B9" s="402" t="s">
        <v>1289</v>
      </c>
      <c r="C9" s="1040">
        <f>('[9]F_32.02.a'!D9)/1000</f>
        <v>0</v>
      </c>
      <c r="D9" s="1040">
        <f>('[9]F_32.02.a'!G9)/1000</f>
        <v>0</v>
      </c>
      <c r="E9" s="1040">
        <f>('[9]F_32.02.a'!H9)/1000</f>
        <v>0</v>
      </c>
      <c r="F9" s="1040">
        <f>('[9]F_32.02.a'!K9)/1000</f>
        <v>0</v>
      </c>
    </row>
    <row r="10" spans="1:35" ht="15" x14ac:dyDescent="0.25">
      <c r="A10" s="13" t="s">
        <v>765</v>
      </c>
      <c r="B10" s="402" t="s">
        <v>1278</v>
      </c>
      <c r="C10" s="1040">
        <f>('[9]F_32.02.a'!D10)/1000</f>
        <v>0</v>
      </c>
      <c r="D10" s="1040">
        <f>('[9]F_32.02.a'!G10)/1000</f>
        <v>0</v>
      </c>
      <c r="E10" s="1040">
        <f>('[9]F_32.02.a'!H10)/1000</f>
        <v>0</v>
      </c>
      <c r="F10" s="1040">
        <f>('[9]F_32.02.a'!K10)/1000</f>
        <v>0</v>
      </c>
    </row>
    <row r="11" spans="1:35" ht="15" x14ac:dyDescent="0.25">
      <c r="A11" s="13" t="s">
        <v>766</v>
      </c>
      <c r="B11" s="402" t="s">
        <v>759</v>
      </c>
      <c r="C11" s="1040">
        <f>('[9]F_32.02.a'!D11)/1000</f>
        <v>0</v>
      </c>
      <c r="D11" s="1040">
        <f>('[9]F_32.02.a'!G11)/1000</f>
        <v>0</v>
      </c>
      <c r="E11" s="1040">
        <f>('[9]F_32.02.a'!H11)/1000</f>
        <v>0</v>
      </c>
      <c r="F11" s="1040">
        <f>('[9]F_32.02.a'!K11)/1000</f>
        <v>0</v>
      </c>
    </row>
    <row r="12" spans="1:35" ht="15" x14ac:dyDescent="0.25">
      <c r="A12" s="13" t="s">
        <v>767</v>
      </c>
      <c r="B12" s="403" t="s">
        <v>1279</v>
      </c>
      <c r="C12" s="1040">
        <f>('[9]F_32.02.a'!D12)/1000</f>
        <v>0</v>
      </c>
      <c r="D12" s="1040">
        <f>('[9]F_32.02.a'!G12)/1000</f>
        <v>0</v>
      </c>
      <c r="E12" s="1040">
        <f>('[9]F_32.02.a'!H12)/1000</f>
        <v>0</v>
      </c>
      <c r="F12" s="1040">
        <f>('[9]F_32.02.a'!K12)/1000</f>
        <v>0</v>
      </c>
    </row>
    <row r="13" spans="1:35" ht="15" x14ac:dyDescent="0.25">
      <c r="A13" s="13" t="s">
        <v>768</v>
      </c>
      <c r="B13" s="404" t="s">
        <v>1280</v>
      </c>
      <c r="C13" s="1040">
        <f>('[9]F_32.02.a'!D13)/1000</f>
        <v>0</v>
      </c>
      <c r="D13" s="1040">
        <f>('[9]F_32.02.a'!G13)/1000</f>
        <v>0</v>
      </c>
      <c r="E13" s="1040">
        <f>('[9]F_32.02.a'!H13)/1000</f>
        <v>0</v>
      </c>
      <c r="F13" s="1040">
        <f>('[9]F_32.02.a'!K13)/1000</f>
        <v>0</v>
      </c>
    </row>
    <row r="14" spans="1:35" ht="15" x14ac:dyDescent="0.25">
      <c r="A14" s="13" t="s">
        <v>769</v>
      </c>
      <c r="B14" s="403" t="s">
        <v>1281</v>
      </c>
      <c r="C14" s="1040">
        <f>('[9]F_32.02.a'!D14)/1000</f>
        <v>0</v>
      </c>
      <c r="D14" s="1040">
        <f>('[9]F_32.02.a'!G14)/1000</f>
        <v>0</v>
      </c>
      <c r="E14" s="1040">
        <f>('[9]F_32.02.a'!H14)/1000</f>
        <v>0</v>
      </c>
      <c r="F14" s="1040">
        <f>('[9]F_32.02.a'!K14)/1000</f>
        <v>0</v>
      </c>
    </row>
    <row r="15" spans="1:35" ht="15" x14ac:dyDescent="0.25">
      <c r="A15" s="13" t="s">
        <v>770</v>
      </c>
      <c r="B15" s="403" t="s">
        <v>1282</v>
      </c>
      <c r="C15" s="1040">
        <f>('[9]F_32.02.a'!D15)/1000</f>
        <v>0</v>
      </c>
      <c r="D15" s="1040">
        <f>('[9]F_32.02.a'!G15)/1000</f>
        <v>0</v>
      </c>
      <c r="E15" s="1040">
        <f>('[9]F_32.02.a'!H15)/1000</f>
        <v>0</v>
      </c>
      <c r="F15" s="1040">
        <f>('[9]F_32.02.a'!K15)/1000</f>
        <v>0</v>
      </c>
    </row>
    <row r="16" spans="1:35" ht="15" x14ac:dyDescent="0.25">
      <c r="A16" s="13" t="s">
        <v>771</v>
      </c>
      <c r="B16" s="403" t="s">
        <v>1283</v>
      </c>
      <c r="C16" s="1040">
        <f>('[9]F_32.02.a'!D16)/1000</f>
        <v>0</v>
      </c>
      <c r="D16" s="1040">
        <f>('[9]F_32.02.a'!G16)/1000</f>
        <v>0</v>
      </c>
      <c r="E16" s="1040">
        <f>('[9]F_32.02.a'!H16)/1000</f>
        <v>0</v>
      </c>
      <c r="F16" s="1040">
        <f>('[9]F_32.02.a'!K16)/1000</f>
        <v>0</v>
      </c>
    </row>
    <row r="17" spans="1:6" ht="15" x14ac:dyDescent="0.25">
      <c r="A17" s="13" t="s">
        <v>772</v>
      </c>
      <c r="B17" s="402" t="s">
        <v>1290</v>
      </c>
      <c r="C17" s="1040">
        <f>('[9]F_32.02.a'!D17)/1000</f>
        <v>0</v>
      </c>
      <c r="D17" s="1040">
        <f>('[9]F_32.02.a'!G17)/1000</f>
        <v>0</v>
      </c>
      <c r="E17" s="1040">
        <f>('[9]F_32.02.a'!H17)/1000</f>
        <v>0</v>
      </c>
      <c r="F17" s="1040">
        <f>('[9]F_32.02.a'!K17)/1000</f>
        <v>0</v>
      </c>
    </row>
    <row r="18" spans="1:6" ht="15" x14ac:dyDescent="0.25">
      <c r="A18" s="13" t="s">
        <v>1291</v>
      </c>
      <c r="B18" s="402" t="s">
        <v>1292</v>
      </c>
      <c r="C18" s="1040">
        <f>('[9]F_32.02.a'!D18)/1000</f>
        <v>0</v>
      </c>
      <c r="D18" s="1040">
        <f>('[9]F_32.02.a'!G18)/1000</f>
        <v>0</v>
      </c>
      <c r="E18" s="1040">
        <f>('[9]F_32.02.a'!H18)/1000</f>
        <v>0</v>
      </c>
      <c r="F18" s="1040">
        <f>('[9]F_32.02.a'!K18)/1000</f>
        <v>0</v>
      </c>
    </row>
    <row r="19" spans="1:6" ht="30" x14ac:dyDescent="0.25">
      <c r="A19" s="388" t="s">
        <v>1293</v>
      </c>
      <c r="B19" s="401" t="s">
        <v>1294</v>
      </c>
      <c r="C19" s="1040">
        <f>('[9]F_32.02.a'!D19)/1000</f>
        <v>0</v>
      </c>
      <c r="D19" s="1040">
        <f>('[9]F_32.02.a'!G19)/1000</f>
        <v>0</v>
      </c>
      <c r="E19" s="1040">
        <f>('[9]F_32.02.a'!H19)/1000</f>
        <v>0</v>
      </c>
      <c r="F19" s="1040">
        <f>('[9]F_32.02.a'!K19)/1000</f>
        <v>0</v>
      </c>
    </row>
    <row r="20" spans="1:6" ht="15" x14ac:dyDescent="0.25">
      <c r="A20" s="388">
        <v>241</v>
      </c>
      <c r="B20" s="401" t="s">
        <v>1295</v>
      </c>
      <c r="C20" s="1038"/>
      <c r="D20" s="1038"/>
      <c r="E20" s="1040">
        <f>('[9]F_32.02.a'!$H$20)/1000</f>
        <v>0</v>
      </c>
      <c r="F20" s="1040">
        <f>('[9]F_32.02.a'!$K$20)/1000</f>
        <v>0</v>
      </c>
    </row>
    <row r="21" spans="1:6" ht="30" x14ac:dyDescent="0.25">
      <c r="A21" s="405">
        <v>250</v>
      </c>
      <c r="B21" s="406" t="s">
        <v>1296</v>
      </c>
      <c r="C21" s="1040">
        <f>('[9]F_32.02.b'!$D$8)/1000</f>
        <v>0</v>
      </c>
      <c r="D21" s="1040">
        <f>('[9]F_32.02.b'!$G$8)/1000</f>
        <v>0</v>
      </c>
      <c r="E21" s="1038"/>
      <c r="F21" s="1038"/>
    </row>
    <row r="22" spans="1:6" x14ac:dyDescent="0.25">
      <c r="B22" s="407"/>
    </row>
  </sheetData>
  <mergeCells count="3">
    <mergeCell ref="C4:D5"/>
    <mergeCell ref="E4:F4"/>
    <mergeCell ref="E5:F5"/>
  </mergeCells>
  <conditionalFormatting sqref="C4:C7 D7 E6:E7 D4:E5 G8:G21 F7 C1:I2">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AZ9"/>
  <sheetViews>
    <sheetView showGridLines="0" view="pageLayout" zoomScaleNormal="100" workbookViewId="0">
      <selection activeCell="D5" sqref="D5"/>
    </sheetView>
  </sheetViews>
  <sheetFormatPr defaultColWidth="8.85546875" defaultRowHeight="12.75" x14ac:dyDescent="0.25"/>
  <cols>
    <col min="1" max="1" width="5.7109375" style="386" customWidth="1"/>
    <col min="2" max="2" width="72"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11" s="408" customFormat="1" ht="20.100000000000001" customHeight="1" x14ac:dyDescent="0.25">
      <c r="B1" s="395" t="s">
        <v>1269</v>
      </c>
      <c r="C1" s="378"/>
      <c r="D1" s="378"/>
      <c r="E1" s="378"/>
      <c r="F1" s="378"/>
      <c r="G1" s="378"/>
      <c r="H1" s="376"/>
      <c r="I1" s="376"/>
      <c r="J1" s="376"/>
      <c r="K1" s="376"/>
    </row>
    <row r="2" spans="1:11" s="408" customFormat="1" ht="20.100000000000001" customHeight="1" x14ac:dyDescent="0.25">
      <c r="B2" s="395"/>
      <c r="C2" s="378"/>
      <c r="D2" s="378"/>
      <c r="E2" s="378"/>
      <c r="F2" s="378"/>
      <c r="G2" s="378"/>
      <c r="H2" s="376"/>
      <c r="I2" s="376"/>
      <c r="J2" s="376"/>
      <c r="K2" s="376"/>
    </row>
    <row r="3" spans="1:11" ht="96" customHeight="1" x14ac:dyDescent="0.25">
      <c r="A3" s="409"/>
      <c r="B3" s="410"/>
      <c r="C3" s="411" t="s">
        <v>1297</v>
      </c>
      <c r="D3" s="412" t="s">
        <v>1298</v>
      </c>
      <c r="E3" s="413"/>
      <c r="F3" s="413"/>
    </row>
    <row r="4" spans="1:11" ht="15.75" x14ac:dyDescent="0.25">
      <c r="A4" s="409"/>
      <c r="B4" s="410"/>
      <c r="C4" s="13" t="s">
        <v>461</v>
      </c>
      <c r="D4" s="13" t="s">
        <v>746</v>
      </c>
      <c r="E4" s="414"/>
      <c r="F4" s="414"/>
    </row>
    <row r="5" spans="1:11" ht="15" customHeight="1" x14ac:dyDescent="0.25">
      <c r="A5" s="388" t="s">
        <v>461</v>
      </c>
      <c r="B5" s="406" t="s">
        <v>1299</v>
      </c>
      <c r="C5" s="932">
        <f>'[9]F_32.04.a'!$D$8/1000</f>
        <v>0</v>
      </c>
      <c r="D5" s="932">
        <f>'[9]F_32.04.b'!$D$8/1000</f>
        <v>0</v>
      </c>
      <c r="E5" s="394"/>
      <c r="F5" s="394"/>
    </row>
    <row r="6" spans="1:11" ht="17.25" customHeight="1" x14ac:dyDescent="0.25">
      <c r="A6" s="415"/>
      <c r="B6" s="416"/>
      <c r="C6" s="376"/>
      <c r="D6" s="376"/>
    </row>
    <row r="8" spans="1:11" ht="14.25" x14ac:dyDescent="0.25">
      <c r="A8" s="417"/>
      <c r="B8" s="418"/>
      <c r="C8" s="418"/>
      <c r="D8" s="418"/>
      <c r="E8" s="418"/>
      <c r="F8" s="418"/>
      <c r="G8" s="418"/>
    </row>
    <row r="9" spans="1:11" x14ac:dyDescent="0.25">
      <c r="B9" s="407"/>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AZ15"/>
  <sheetViews>
    <sheetView showGridLines="0" view="pageLayout" zoomScaleNormal="100" workbookViewId="0">
      <selection activeCell="B6" sqref="B6:B7"/>
    </sheetView>
  </sheetViews>
  <sheetFormatPr defaultColWidth="8.85546875" defaultRowHeight="12.75" x14ac:dyDescent="0.25"/>
  <cols>
    <col min="1" max="1" width="11.85546875" style="386" customWidth="1"/>
    <col min="2" max="2" width="78.28515625" style="386" customWidth="1"/>
    <col min="3" max="4" width="17.7109375" style="386" customWidth="1"/>
    <col min="5" max="7" width="17.7109375" style="376" customWidth="1"/>
    <col min="8" max="8" width="19.28515625" style="376" customWidth="1"/>
    <col min="9" max="10" width="17.7109375" style="376" customWidth="1"/>
    <col min="11" max="11" width="13.7109375" style="376" customWidth="1"/>
    <col min="12" max="52" width="8.85546875" style="376"/>
    <col min="53" max="16384" width="8.85546875" style="386"/>
  </cols>
  <sheetData>
    <row r="1" spans="1:6" s="376" customFormat="1" ht="18.75" x14ac:dyDescent="0.25">
      <c r="A1" s="395" t="s">
        <v>1270</v>
      </c>
      <c r="C1" s="376" t="s">
        <v>166</v>
      </c>
      <c r="D1" s="376" t="s">
        <v>1300</v>
      </c>
    </row>
    <row r="2" spans="1:6" ht="15" x14ac:dyDescent="0.25">
      <c r="A2" t="s">
        <v>1301</v>
      </c>
      <c r="B2" s="376"/>
      <c r="C2" s="376"/>
      <c r="D2" s="376"/>
    </row>
    <row r="3" spans="1:6" ht="15" x14ac:dyDescent="0.25">
      <c r="A3"/>
      <c r="B3" s="376"/>
      <c r="C3" s="376"/>
      <c r="D3" s="376"/>
    </row>
    <row r="4" spans="1:6" x14ac:dyDescent="0.25">
      <c r="A4" s="376"/>
      <c r="B4" s="376"/>
      <c r="C4" s="376"/>
      <c r="D4" s="376"/>
    </row>
    <row r="5" spans="1:6" ht="15" x14ac:dyDescent="0.25">
      <c r="A5" s="419" t="s">
        <v>120</v>
      </c>
      <c r="B5" s="420" t="s">
        <v>127</v>
      </c>
      <c r="C5" s="376"/>
      <c r="D5" s="376"/>
    </row>
    <row r="6" spans="1:6" customFormat="1" ht="15" x14ac:dyDescent="0.25">
      <c r="A6" s="1042" t="s">
        <v>116</v>
      </c>
      <c r="B6" s="1011"/>
      <c r="C6" s="1047"/>
      <c r="D6" s="1047"/>
    </row>
    <row r="7" spans="1:6" customFormat="1" ht="15" x14ac:dyDescent="0.25">
      <c r="A7" s="1048" t="s">
        <v>118</v>
      </c>
      <c r="B7" s="1049"/>
      <c r="C7" s="1050"/>
      <c r="D7" s="1050"/>
    </row>
    <row r="8" spans="1:6" customFormat="1" ht="15.75" x14ac:dyDescent="0.25">
      <c r="A8" s="1051"/>
      <c r="B8" s="1043"/>
      <c r="C8" s="1052"/>
      <c r="D8" s="1052"/>
    </row>
    <row r="9" spans="1:6" customFormat="1" ht="257.45" customHeight="1" x14ac:dyDescent="0.25">
      <c r="A9" s="1053" t="s">
        <v>2064</v>
      </c>
      <c r="B9" s="362"/>
      <c r="C9" s="1052"/>
      <c r="D9" s="1052"/>
    </row>
    <row r="10" spans="1:6" ht="15" x14ac:dyDescent="0.25">
      <c r="A10" s="424"/>
      <c r="B10" s="425"/>
      <c r="C10" s="425"/>
      <c r="D10" s="425"/>
      <c r="E10" s="425"/>
      <c r="F10" s="425"/>
    </row>
    <row r="11" spans="1:6" ht="15" x14ac:dyDescent="0.25">
      <c r="A11" s="424"/>
      <c r="B11" s="425"/>
      <c r="C11" s="425"/>
      <c r="D11" s="425"/>
      <c r="E11" s="425"/>
      <c r="F11" s="425"/>
    </row>
    <row r="12" spans="1:6" ht="15" x14ac:dyDescent="0.25">
      <c r="A12" s="424"/>
      <c r="B12" s="426"/>
      <c r="C12" s="426"/>
      <c r="D12" s="426"/>
      <c r="E12" s="426"/>
      <c r="F12" s="426"/>
    </row>
    <row r="13" spans="1:6" ht="15" x14ac:dyDescent="0.25">
      <c r="A13" s="427"/>
      <c r="B13" s="426"/>
      <c r="C13" s="426"/>
      <c r="D13" s="426"/>
      <c r="E13" s="426"/>
      <c r="F13" s="426"/>
    </row>
    <row r="14" spans="1:6" ht="15" x14ac:dyDescent="0.25">
      <c r="A14" s="427"/>
      <c r="B14" s="426"/>
      <c r="C14" s="426"/>
      <c r="D14" s="426"/>
      <c r="E14" s="426"/>
      <c r="F14" s="426"/>
    </row>
    <row r="15" spans="1:6" x14ac:dyDescent="0.25">
      <c r="B15" s="407"/>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pageSetUpPr fitToPage="1"/>
  </sheetPr>
  <dimension ref="B2:V24"/>
  <sheetViews>
    <sheetView showGridLines="0" workbookViewId="0"/>
  </sheetViews>
  <sheetFormatPr defaultRowHeight="15" x14ac:dyDescent="0.25"/>
  <sheetData>
    <row r="2" spans="2:22" ht="61.5" customHeight="1" x14ac:dyDescent="0.25">
      <c r="B2" s="1643" t="s">
        <v>1823</v>
      </c>
      <c r="C2" s="1644"/>
      <c r="D2" s="1644"/>
      <c r="E2" s="1644"/>
      <c r="F2" s="1644"/>
      <c r="G2" s="1644"/>
      <c r="H2" s="1644"/>
      <c r="I2" s="1644"/>
      <c r="J2" s="1644"/>
      <c r="K2" s="1644"/>
      <c r="L2" s="1644"/>
      <c r="M2" s="1644"/>
      <c r="N2" s="1644"/>
      <c r="O2" s="1644"/>
      <c r="P2" s="1644"/>
      <c r="Q2" s="1644"/>
      <c r="R2" s="1644"/>
      <c r="S2" s="1644"/>
      <c r="T2" s="1644"/>
      <c r="U2" s="1644"/>
    </row>
    <row r="3" spans="2:22" x14ac:dyDescent="0.25">
      <c r="B3" s="571"/>
      <c r="C3" s="571"/>
      <c r="D3" s="571"/>
      <c r="E3" s="571"/>
      <c r="F3" s="571"/>
      <c r="G3" s="571"/>
      <c r="H3" s="571"/>
      <c r="I3" s="571"/>
      <c r="J3" s="571"/>
      <c r="K3" s="571"/>
      <c r="L3" s="571"/>
      <c r="M3" s="571"/>
      <c r="N3" s="571"/>
      <c r="O3" s="571"/>
      <c r="P3" s="571"/>
      <c r="Q3" s="571"/>
      <c r="R3" s="571"/>
      <c r="S3" s="571"/>
      <c r="T3" s="571"/>
      <c r="U3" s="571"/>
    </row>
    <row r="4" spans="2:22" ht="30" customHeight="1" x14ac:dyDescent="0.25">
      <c r="B4" s="1644" t="s">
        <v>1814</v>
      </c>
      <c r="C4" s="1644"/>
      <c r="D4" s="1644"/>
      <c r="E4" s="1644"/>
      <c r="F4" s="1644"/>
      <c r="G4" s="1644"/>
      <c r="H4" s="1644"/>
      <c r="I4" s="1644"/>
      <c r="J4" s="1644"/>
      <c r="K4" s="1644"/>
      <c r="L4" s="1644"/>
      <c r="M4" s="1644"/>
      <c r="N4" s="1644"/>
      <c r="O4" s="1644"/>
      <c r="P4" s="1644"/>
      <c r="Q4" s="1644"/>
      <c r="R4" s="1644"/>
      <c r="S4" s="1644"/>
      <c r="T4" s="1644"/>
      <c r="U4" s="1644"/>
    </row>
    <row r="6" spans="2:22" ht="78.75" customHeight="1" x14ac:dyDescent="0.25">
      <c r="B6" s="1637" t="s">
        <v>1824</v>
      </c>
      <c r="C6" s="1638"/>
      <c r="D6" s="1638"/>
      <c r="E6" s="1638"/>
      <c r="F6" s="1638"/>
      <c r="G6" s="1638"/>
      <c r="H6" s="1638"/>
      <c r="I6" s="1638"/>
      <c r="J6" s="1638"/>
      <c r="K6" s="1638"/>
      <c r="L6" s="1638"/>
      <c r="M6" s="1639"/>
      <c r="N6" s="1639"/>
      <c r="O6" s="1639"/>
      <c r="P6" s="1639"/>
      <c r="Q6" s="1639"/>
      <c r="R6" s="1640"/>
    </row>
    <row r="7" spans="2:22" x14ac:dyDescent="0.25">
      <c r="B7" s="1198"/>
      <c r="C7" s="1198"/>
      <c r="D7" s="1198"/>
      <c r="E7" s="1198"/>
      <c r="F7" s="1198"/>
      <c r="G7" s="1198"/>
      <c r="H7" s="1198"/>
      <c r="I7" s="1198"/>
      <c r="J7" s="1198"/>
      <c r="K7" s="1198"/>
      <c r="L7" s="1198"/>
    </row>
    <row r="8" spans="2:22" ht="36.75" customHeight="1" x14ac:dyDescent="0.25">
      <c r="B8" s="1643" t="s">
        <v>1815</v>
      </c>
      <c r="C8" s="1644"/>
      <c r="D8" s="1644"/>
      <c r="E8" s="1644"/>
      <c r="F8" s="1644"/>
      <c r="G8" s="1644"/>
      <c r="H8" s="1644"/>
      <c r="I8" s="1644"/>
      <c r="J8" s="1644"/>
      <c r="K8" s="1644"/>
      <c r="L8" s="1644"/>
      <c r="M8" s="1644"/>
      <c r="N8" s="1644"/>
      <c r="O8" s="1644"/>
      <c r="P8" s="1644"/>
      <c r="Q8" s="1644"/>
      <c r="R8" s="1644"/>
      <c r="S8" s="1644"/>
      <c r="T8" s="1644"/>
      <c r="U8" s="1644"/>
      <c r="V8" s="571"/>
    </row>
    <row r="9" spans="2:22" x14ac:dyDescent="0.25">
      <c r="B9" s="1198"/>
      <c r="C9" s="1198"/>
      <c r="D9" s="1198"/>
      <c r="E9" s="1198"/>
      <c r="F9" s="1198"/>
      <c r="G9" s="1198"/>
      <c r="H9" s="1198"/>
      <c r="I9" s="1198"/>
      <c r="J9" s="1198"/>
      <c r="K9" s="1198"/>
      <c r="L9" s="1198"/>
      <c r="M9" s="571"/>
      <c r="N9" s="571"/>
      <c r="O9" s="571"/>
      <c r="P9" s="571"/>
      <c r="Q9" s="571"/>
      <c r="R9" s="571"/>
      <c r="S9" s="571"/>
      <c r="T9" s="571"/>
      <c r="U9" s="571"/>
      <c r="V9" s="571"/>
    </row>
    <row r="10" spans="2:22" ht="60.75" customHeight="1" x14ac:dyDescent="0.25">
      <c r="B10" s="1643" t="s">
        <v>1818</v>
      </c>
      <c r="C10" s="1644"/>
      <c r="D10" s="1644"/>
      <c r="E10" s="1644"/>
      <c r="F10" s="1644"/>
      <c r="G10" s="1644"/>
      <c r="H10" s="1644"/>
      <c r="I10" s="1644"/>
      <c r="J10" s="1644"/>
      <c r="K10" s="1644"/>
      <c r="L10" s="1644"/>
      <c r="M10" s="1644"/>
      <c r="N10" s="1644"/>
      <c r="O10" s="1644"/>
      <c r="P10" s="1644"/>
      <c r="Q10" s="1644"/>
      <c r="R10" s="1644"/>
      <c r="S10" s="1644"/>
      <c r="T10" s="1644"/>
      <c r="U10" s="1644"/>
      <c r="V10" s="1644"/>
    </row>
    <row r="11" spans="2:22" ht="22.5" customHeight="1" x14ac:dyDescent="0.25">
      <c r="B11" s="1197"/>
      <c r="C11" s="1197"/>
      <c r="D11" s="1197"/>
      <c r="E11" s="1197"/>
      <c r="F11" s="1197"/>
      <c r="G11" s="1197"/>
      <c r="H11" s="1197"/>
      <c r="I11" s="1197"/>
      <c r="J11" s="1197"/>
      <c r="K11" s="1197"/>
      <c r="L11" s="1197"/>
    </row>
    <row r="12" spans="2:22" ht="51.75" customHeight="1" x14ac:dyDescent="0.25">
      <c r="B12" s="1643" t="s">
        <v>1817</v>
      </c>
      <c r="C12" s="1644"/>
      <c r="D12" s="1644"/>
      <c r="E12" s="1644"/>
      <c r="F12" s="1644"/>
      <c r="G12" s="1644"/>
      <c r="H12" s="1644"/>
      <c r="I12" s="1644"/>
      <c r="J12" s="1644"/>
      <c r="K12" s="1644"/>
      <c r="L12" s="1644"/>
      <c r="M12" s="1322"/>
      <c r="N12" s="1322"/>
      <c r="O12" s="1322"/>
      <c r="P12" s="1322"/>
      <c r="Q12" s="1322"/>
      <c r="R12" s="1322"/>
      <c r="S12" s="1322"/>
      <c r="T12" s="1322"/>
      <c r="U12" s="1322"/>
      <c r="V12" s="1322"/>
    </row>
    <row r="13" spans="2:22" ht="16.5" customHeight="1" x14ac:dyDescent="0.25">
      <c r="B13" s="581"/>
      <c r="C13" s="582"/>
      <c r="D13" s="582"/>
      <c r="E13" s="582"/>
      <c r="F13" s="582"/>
      <c r="G13" s="582"/>
      <c r="H13" s="582"/>
      <c r="I13" s="582"/>
      <c r="J13" s="582"/>
      <c r="K13" s="582"/>
      <c r="L13" s="582"/>
      <c r="M13" s="570"/>
      <c r="N13" s="570"/>
      <c r="O13" s="570"/>
      <c r="P13" s="570"/>
      <c r="Q13" s="570"/>
      <c r="R13" s="570"/>
      <c r="S13" s="570"/>
      <c r="T13" s="570"/>
      <c r="U13" s="570"/>
      <c r="V13" s="570"/>
    </row>
    <row r="14" spans="2:22" ht="22.5" customHeight="1" x14ac:dyDescent="0.25">
      <c r="B14" s="1641" t="s">
        <v>1825</v>
      </c>
      <c r="C14" s="1642"/>
      <c r="D14" s="1642"/>
      <c r="E14" s="1642"/>
      <c r="F14" s="1642"/>
      <c r="G14" s="1642"/>
      <c r="H14" s="1642"/>
      <c r="I14" s="1642"/>
      <c r="J14" s="1642"/>
      <c r="K14" s="1642"/>
      <c r="L14" s="1642"/>
      <c r="M14" s="1322"/>
      <c r="N14" s="1322"/>
      <c r="O14" s="1322"/>
      <c r="P14" s="1322"/>
      <c r="Q14" s="1322"/>
      <c r="R14" s="1322"/>
      <c r="S14" s="1322"/>
      <c r="T14" s="1322"/>
      <c r="U14" s="1322"/>
    </row>
    <row r="15" spans="2:22" ht="22.5" customHeight="1" x14ac:dyDescent="0.25">
      <c r="B15" s="580" t="s">
        <v>1816</v>
      </c>
    </row>
    <row r="16" spans="2:22" ht="22.5" customHeight="1" x14ac:dyDescent="0.25"/>
    <row r="17" spans="2:22" ht="33" customHeight="1" x14ac:dyDescent="0.25">
      <c r="B17" s="1634" t="s">
        <v>1826</v>
      </c>
      <c r="C17" s="1322"/>
      <c r="D17" s="1322"/>
      <c r="E17" s="1322"/>
      <c r="F17" s="1322"/>
      <c r="G17" s="1322"/>
      <c r="H17" s="1322"/>
      <c r="I17" s="1322"/>
      <c r="J17" s="1322"/>
      <c r="K17" s="1322"/>
      <c r="L17" s="1322"/>
      <c r="M17" s="1322"/>
      <c r="N17" s="1322"/>
      <c r="O17" s="1322"/>
      <c r="P17" s="1322"/>
      <c r="Q17" s="1322"/>
      <c r="R17" s="1322"/>
      <c r="S17" s="1322"/>
      <c r="T17" s="1322"/>
      <c r="U17" s="1322"/>
      <c r="V17" s="1322"/>
    </row>
    <row r="19" spans="2:22" x14ac:dyDescent="0.25">
      <c r="B19" s="1635" t="s">
        <v>1820</v>
      </c>
      <c r="C19" s="1636"/>
      <c r="D19" s="1636"/>
      <c r="E19" s="1636"/>
      <c r="F19" s="1636"/>
      <c r="G19" s="1636"/>
      <c r="H19" s="1636"/>
      <c r="I19" s="1636"/>
      <c r="J19" s="1636"/>
      <c r="K19" s="1636"/>
      <c r="L19" s="1636"/>
      <c r="M19" s="1636"/>
      <c r="N19" s="1636"/>
      <c r="O19" s="1636"/>
      <c r="P19" s="1636"/>
      <c r="Q19" s="1636"/>
      <c r="R19" s="1636"/>
      <c r="S19" s="1636"/>
      <c r="T19" s="1636"/>
      <c r="U19" s="1636"/>
      <c r="V19" s="1636"/>
    </row>
    <row r="20" spans="2:22" ht="69.75" customHeight="1" x14ac:dyDescent="0.25">
      <c r="B20" s="1636"/>
      <c r="C20" s="1636"/>
      <c r="D20" s="1636"/>
      <c r="E20" s="1636"/>
      <c r="F20" s="1636"/>
      <c r="G20" s="1636"/>
      <c r="H20" s="1636"/>
      <c r="I20" s="1636"/>
      <c r="J20" s="1636"/>
      <c r="K20" s="1636"/>
      <c r="L20" s="1636"/>
      <c r="M20" s="1636"/>
      <c r="N20" s="1636"/>
      <c r="O20" s="1636"/>
      <c r="P20" s="1636"/>
      <c r="Q20" s="1636"/>
      <c r="R20" s="1636"/>
      <c r="S20" s="1636"/>
      <c r="T20" s="1636"/>
      <c r="U20" s="1636"/>
      <c r="V20" s="1636"/>
    </row>
    <row r="21" spans="2:22" ht="34.5" customHeight="1" x14ac:dyDescent="0.25">
      <c r="B21" s="1322" t="s">
        <v>1819</v>
      </c>
      <c r="C21" s="1322"/>
      <c r="D21" s="1322"/>
      <c r="E21" s="1322"/>
      <c r="F21" s="1322"/>
      <c r="G21" s="1322"/>
      <c r="H21" s="1322"/>
      <c r="I21" s="1322"/>
      <c r="J21" s="1322"/>
      <c r="K21" s="1322"/>
      <c r="L21" s="1322"/>
      <c r="M21" s="1322"/>
      <c r="N21" s="1322"/>
      <c r="O21" s="1322"/>
      <c r="P21" s="1322"/>
      <c r="Q21" s="1322"/>
      <c r="R21" s="1322"/>
      <c r="S21" s="1322"/>
      <c r="T21" s="1322"/>
      <c r="U21" s="1322"/>
      <c r="V21" s="1322"/>
    </row>
    <row r="23" spans="2:22" ht="87.75" customHeight="1" x14ac:dyDescent="0.25">
      <c r="B23" s="1635" t="s">
        <v>1821</v>
      </c>
      <c r="C23" s="1636"/>
      <c r="D23" s="1636"/>
      <c r="E23" s="1636"/>
      <c r="F23" s="1636"/>
      <c r="G23" s="1636"/>
      <c r="H23" s="1636"/>
      <c r="I23" s="1636"/>
      <c r="J23" s="1636"/>
      <c r="K23" s="1636"/>
      <c r="L23" s="1636"/>
      <c r="M23" s="1636"/>
      <c r="N23" s="1636"/>
      <c r="O23" s="1636"/>
      <c r="P23" s="1636"/>
      <c r="Q23" s="1636"/>
      <c r="R23" s="1636"/>
      <c r="S23" s="1636"/>
      <c r="T23" s="1636"/>
      <c r="U23" s="1636"/>
      <c r="V23" s="1636"/>
    </row>
    <row r="24" spans="2:22" ht="62.25" customHeight="1" x14ac:dyDescent="0.25">
      <c r="B24" s="1635" t="s">
        <v>1822</v>
      </c>
      <c r="C24" s="1636"/>
      <c r="D24" s="1636"/>
      <c r="E24" s="1636"/>
      <c r="F24" s="1636"/>
      <c r="G24" s="1636"/>
      <c r="H24" s="1636"/>
      <c r="I24" s="1636"/>
      <c r="J24" s="1636"/>
      <c r="K24" s="1636"/>
      <c r="L24" s="1636"/>
      <c r="M24" s="1636"/>
      <c r="N24" s="1636"/>
      <c r="O24" s="1636"/>
      <c r="P24" s="1636"/>
      <c r="Q24" s="1636"/>
      <c r="R24" s="1636"/>
      <c r="S24" s="1636"/>
      <c r="T24" s="1636"/>
      <c r="U24" s="1636"/>
      <c r="V24" s="1636"/>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F0"/>
    <pageSetUpPr fitToPage="1"/>
  </sheetPr>
  <dimension ref="B2:S28"/>
  <sheetViews>
    <sheetView showGridLines="0" zoomScaleNormal="100" zoomScalePageLayoutView="90" workbookViewId="0">
      <selection sqref="A1:XFD1048576"/>
    </sheetView>
  </sheetViews>
  <sheetFormatPr defaultRowHeight="15" x14ac:dyDescent="0.25"/>
  <cols>
    <col min="4" max="4" width="9.5703125" bestFit="1" customWidth="1"/>
    <col min="19" max="19" width="16.28515625" customWidth="1"/>
  </cols>
  <sheetData>
    <row r="2" spans="2:19" ht="18.75" x14ac:dyDescent="0.3">
      <c r="B2" s="662" t="s">
        <v>1166</v>
      </c>
      <c r="C2" s="663"/>
      <c r="D2" s="340"/>
      <c r="E2" s="340"/>
      <c r="F2" s="340"/>
      <c r="G2" s="340"/>
      <c r="H2" s="340"/>
      <c r="I2" s="340"/>
      <c r="J2" s="340"/>
      <c r="K2" s="340"/>
      <c r="L2" s="340"/>
      <c r="M2" s="340"/>
      <c r="N2" s="340"/>
      <c r="O2" s="340"/>
      <c r="P2" s="340"/>
      <c r="Q2" s="340"/>
      <c r="R2" s="340"/>
      <c r="S2" s="340"/>
    </row>
    <row r="3" spans="2:19" x14ac:dyDescent="0.25">
      <c r="B3" s="41"/>
      <c r="C3" s="41"/>
      <c r="D3" s="41"/>
      <c r="E3" s="41"/>
      <c r="F3" s="41"/>
      <c r="G3" s="41"/>
      <c r="H3" s="41"/>
      <c r="I3" s="41"/>
      <c r="J3" s="41"/>
      <c r="K3" s="41"/>
      <c r="L3" s="41"/>
      <c r="M3" s="41"/>
      <c r="N3" s="41"/>
      <c r="O3" s="41"/>
      <c r="P3" s="41"/>
      <c r="Q3" s="41"/>
      <c r="R3" s="41"/>
      <c r="S3" s="41"/>
    </row>
    <row r="4" spans="2:19" x14ac:dyDescent="0.25">
      <c r="B4" s="341" t="s">
        <v>1172</v>
      </c>
      <c r="C4" s="341"/>
      <c r="D4" s="1174" t="s">
        <v>2160</v>
      </c>
      <c r="E4" s="1174"/>
      <c r="F4" s="341"/>
      <c r="G4" s="341"/>
      <c r="H4" s="341"/>
      <c r="I4" s="341"/>
      <c r="J4" s="341"/>
      <c r="K4" s="341"/>
      <c r="L4" s="341"/>
      <c r="M4" s="341"/>
      <c r="N4" s="341"/>
      <c r="O4" s="341"/>
      <c r="P4" s="341"/>
      <c r="Q4" s="341"/>
      <c r="R4" s="341"/>
      <c r="S4" s="341"/>
    </row>
    <row r="5" spans="2:19" x14ac:dyDescent="0.25">
      <c r="B5" s="342" t="s">
        <v>1173</v>
      </c>
      <c r="C5" s="342"/>
      <c r="D5" s="342"/>
      <c r="E5" s="342"/>
      <c r="F5" s="342"/>
      <c r="G5" s="342"/>
      <c r="H5" s="342"/>
      <c r="I5" s="342"/>
      <c r="J5" s="342"/>
      <c r="K5" s="342"/>
      <c r="L5" s="342"/>
      <c r="M5" s="342"/>
      <c r="N5" s="342"/>
      <c r="O5" s="342"/>
      <c r="P5" s="342"/>
      <c r="Q5" s="342"/>
      <c r="R5" s="342"/>
      <c r="S5" s="342"/>
    </row>
    <row r="6" spans="2:19" x14ac:dyDescent="0.25">
      <c r="B6" s="1262" t="s">
        <v>116</v>
      </c>
      <c r="C6" s="1263" t="s">
        <v>2146</v>
      </c>
      <c r="D6" s="1263"/>
      <c r="E6" s="1263"/>
      <c r="F6" s="1263"/>
      <c r="G6" s="1263"/>
      <c r="H6" s="1263"/>
      <c r="I6" s="1263"/>
      <c r="J6" s="1263"/>
      <c r="K6" s="1263"/>
      <c r="L6" s="1263"/>
      <c r="M6" s="1263"/>
      <c r="N6" s="1263"/>
      <c r="O6" s="1263"/>
      <c r="P6" s="1263"/>
      <c r="Q6" s="1263"/>
      <c r="R6" s="1263"/>
      <c r="S6" s="1263"/>
    </row>
    <row r="7" spans="2:19" ht="204.75" customHeight="1" x14ac:dyDescent="0.25">
      <c r="B7" s="1262"/>
      <c r="C7" s="343" t="s">
        <v>1174</v>
      </c>
      <c r="D7" s="1264" t="s">
        <v>2194</v>
      </c>
      <c r="E7" s="1264"/>
      <c r="F7" s="1264"/>
      <c r="G7" s="1264"/>
      <c r="H7" s="1264"/>
      <c r="I7" s="1264"/>
      <c r="J7" s="1264"/>
      <c r="K7" s="1264"/>
      <c r="L7" s="1264"/>
      <c r="M7" s="1264"/>
      <c r="N7" s="1264"/>
      <c r="O7" s="1264"/>
      <c r="P7" s="1264"/>
      <c r="Q7" s="1264"/>
      <c r="R7" s="1264"/>
      <c r="S7" s="1264"/>
    </row>
    <row r="8" spans="2:19" ht="27" customHeight="1" x14ac:dyDescent="0.25">
      <c r="B8" s="1262"/>
      <c r="C8" s="343" t="s">
        <v>1174</v>
      </c>
      <c r="D8" s="1264" t="s">
        <v>2195</v>
      </c>
      <c r="E8" s="1264"/>
      <c r="F8" s="1264"/>
      <c r="G8" s="1264"/>
      <c r="H8" s="1264"/>
      <c r="I8" s="1264"/>
      <c r="J8" s="1264"/>
      <c r="K8" s="1264"/>
      <c r="L8" s="1264"/>
      <c r="M8" s="1264"/>
      <c r="N8" s="1264"/>
      <c r="O8" s="1264"/>
      <c r="P8" s="1264"/>
      <c r="Q8" s="1264"/>
      <c r="R8" s="1264"/>
      <c r="S8" s="1264"/>
    </row>
    <row r="9" spans="2:19" ht="46.5" customHeight="1" x14ac:dyDescent="0.25">
      <c r="B9" s="1262"/>
      <c r="C9" s="343" t="s">
        <v>1174</v>
      </c>
      <c r="D9" s="1264" t="s">
        <v>2196</v>
      </c>
      <c r="E9" s="1264"/>
      <c r="F9" s="1264"/>
      <c r="G9" s="1264"/>
      <c r="H9" s="1264"/>
      <c r="I9" s="1264"/>
      <c r="J9" s="1264"/>
      <c r="K9" s="1264"/>
      <c r="L9" s="1264"/>
      <c r="M9" s="1264"/>
      <c r="N9" s="1264"/>
      <c r="O9" s="1264"/>
      <c r="P9" s="1264"/>
      <c r="Q9" s="1264"/>
      <c r="R9" s="1264"/>
      <c r="S9" s="1264"/>
    </row>
    <row r="10" spans="2:19" ht="66" customHeight="1" x14ac:dyDescent="0.25">
      <c r="B10" s="1262"/>
      <c r="C10" s="343" t="s">
        <v>1174</v>
      </c>
      <c r="D10" s="1265" t="s">
        <v>2197</v>
      </c>
      <c r="E10" s="1265"/>
      <c r="F10" s="1265"/>
      <c r="G10" s="1265"/>
      <c r="H10" s="1265"/>
      <c r="I10" s="1265"/>
      <c r="J10" s="1265"/>
      <c r="K10" s="1265"/>
      <c r="L10" s="1265"/>
      <c r="M10" s="1265"/>
      <c r="N10" s="1265"/>
      <c r="O10" s="1265"/>
      <c r="P10" s="1265"/>
      <c r="Q10" s="1265"/>
      <c r="R10" s="1265"/>
      <c r="S10" s="1265"/>
    </row>
    <row r="11" spans="2:19" x14ac:dyDescent="0.25">
      <c r="B11" s="1251" t="s">
        <v>118</v>
      </c>
      <c r="C11" s="1253" t="s">
        <v>2147</v>
      </c>
      <c r="D11" s="1253"/>
      <c r="E11" s="1253"/>
      <c r="F11" s="1253"/>
      <c r="G11" s="1253"/>
      <c r="H11" s="1253"/>
      <c r="I11" s="1253"/>
      <c r="J11" s="1253"/>
      <c r="K11" s="1253"/>
      <c r="L11" s="1253"/>
      <c r="M11" s="1253"/>
      <c r="N11" s="1253"/>
      <c r="O11" s="1253"/>
      <c r="P11" s="1253"/>
      <c r="Q11" s="1253"/>
      <c r="R11" s="1253"/>
      <c r="S11" s="1253"/>
    </row>
    <row r="12" spans="2:19" ht="168.75" customHeight="1" x14ac:dyDescent="0.25">
      <c r="B12" s="1256"/>
      <c r="C12" s="343" t="s">
        <v>1174</v>
      </c>
      <c r="D12" s="1258" t="s">
        <v>2198</v>
      </c>
      <c r="E12" s="1258"/>
      <c r="F12" s="1258"/>
      <c r="G12" s="1258"/>
      <c r="H12" s="1258"/>
      <c r="I12" s="1258"/>
      <c r="J12" s="1258"/>
      <c r="K12" s="1258"/>
      <c r="L12" s="1258"/>
      <c r="M12" s="1258"/>
      <c r="N12" s="1258"/>
      <c r="O12" s="1258"/>
      <c r="P12" s="1258"/>
      <c r="Q12" s="1258"/>
      <c r="R12" s="1258"/>
      <c r="S12" s="1258"/>
    </row>
    <row r="13" spans="2:19" ht="36" customHeight="1" x14ac:dyDescent="0.25">
      <c r="B13" s="1256"/>
      <c r="C13" s="343" t="s">
        <v>1174</v>
      </c>
      <c r="D13" s="1258" t="s">
        <v>2199</v>
      </c>
      <c r="E13" s="1258"/>
      <c r="F13" s="1258"/>
      <c r="G13" s="1258"/>
      <c r="H13" s="1258"/>
      <c r="I13" s="1258"/>
      <c r="J13" s="1258"/>
      <c r="K13" s="1258"/>
      <c r="L13" s="1258"/>
      <c r="M13" s="1258"/>
      <c r="N13" s="1258"/>
      <c r="O13" s="1258"/>
      <c r="P13" s="1258"/>
      <c r="Q13" s="1258"/>
      <c r="R13" s="1258"/>
      <c r="S13" s="1258"/>
    </row>
    <row r="14" spans="2:19" ht="19.5" customHeight="1" x14ac:dyDescent="0.25">
      <c r="B14" s="1256"/>
      <c r="C14" s="343" t="s">
        <v>1174</v>
      </c>
      <c r="D14" s="1258" t="s">
        <v>2200</v>
      </c>
      <c r="E14" s="1258"/>
      <c r="F14" s="1258"/>
      <c r="G14" s="1258"/>
      <c r="H14" s="1258"/>
      <c r="I14" s="1258"/>
      <c r="J14" s="1258"/>
      <c r="K14" s="1258"/>
      <c r="L14" s="1258"/>
      <c r="M14" s="1258"/>
      <c r="N14" s="1258"/>
      <c r="O14" s="1258"/>
      <c r="P14" s="1258"/>
      <c r="Q14" s="1258"/>
      <c r="R14" s="1258"/>
      <c r="S14" s="1258"/>
    </row>
    <row r="15" spans="2:19" ht="16.5" customHeight="1" x14ac:dyDescent="0.25">
      <c r="B15" s="1256"/>
      <c r="C15" s="343" t="s">
        <v>1174</v>
      </c>
      <c r="D15" s="1258" t="s">
        <v>2201</v>
      </c>
      <c r="E15" s="1258"/>
      <c r="F15" s="1258"/>
      <c r="G15" s="1258"/>
      <c r="H15" s="1258"/>
      <c r="I15" s="1258"/>
      <c r="J15" s="1258"/>
      <c r="K15" s="1258"/>
      <c r="L15" s="1258"/>
      <c r="M15" s="1258"/>
      <c r="N15" s="1258"/>
      <c r="O15" s="1258"/>
      <c r="P15" s="1258"/>
      <c r="Q15" s="1258"/>
      <c r="R15" s="1258"/>
      <c r="S15" s="1258"/>
    </row>
    <row r="16" spans="2:19" ht="22.5" customHeight="1" x14ac:dyDescent="0.25">
      <c r="B16" s="1252"/>
      <c r="C16" s="344" t="s">
        <v>1174</v>
      </c>
      <c r="D16" s="1254" t="s">
        <v>2202</v>
      </c>
      <c r="E16" s="1254"/>
      <c r="F16" s="1254"/>
      <c r="G16" s="1254"/>
      <c r="H16" s="1254"/>
      <c r="I16" s="1254"/>
      <c r="J16" s="1254"/>
      <c r="K16" s="1254"/>
      <c r="L16" s="1254"/>
      <c r="M16" s="1254"/>
      <c r="N16" s="1254"/>
      <c r="O16" s="1254"/>
      <c r="P16" s="1254"/>
      <c r="Q16" s="1254"/>
      <c r="R16" s="1254"/>
      <c r="S16" s="1254"/>
    </row>
    <row r="17" spans="2:19" x14ac:dyDescent="0.25">
      <c r="B17" s="345" t="s">
        <v>152</v>
      </c>
      <c r="C17" s="1259" t="s">
        <v>2203</v>
      </c>
      <c r="D17" s="1259"/>
      <c r="E17" s="1259"/>
      <c r="F17" s="1259"/>
      <c r="G17" s="1259"/>
      <c r="H17" s="1259"/>
      <c r="I17" s="1259"/>
      <c r="J17" s="1259"/>
      <c r="K17" s="1259"/>
      <c r="L17" s="1259"/>
      <c r="M17" s="1259"/>
      <c r="N17" s="1259"/>
      <c r="O17" s="1259"/>
      <c r="P17" s="1259"/>
      <c r="Q17" s="1259"/>
      <c r="R17" s="1259"/>
      <c r="S17" s="1259"/>
    </row>
    <row r="18" spans="2:19" x14ac:dyDescent="0.25">
      <c r="B18" s="346" t="s">
        <v>137</v>
      </c>
      <c r="C18" s="1260" t="s">
        <v>2204</v>
      </c>
      <c r="D18" s="1260"/>
      <c r="E18" s="1260"/>
      <c r="F18" s="1260"/>
      <c r="G18" s="1260"/>
      <c r="H18" s="1260"/>
      <c r="I18" s="1260"/>
      <c r="J18" s="1260"/>
      <c r="K18" s="1260"/>
      <c r="L18" s="1260"/>
      <c r="M18" s="1260"/>
      <c r="N18" s="1260"/>
      <c r="O18" s="1260"/>
      <c r="P18" s="1260"/>
      <c r="Q18" s="1260"/>
      <c r="R18" s="1260"/>
      <c r="S18" s="1260"/>
    </row>
    <row r="19" spans="2:19" x14ac:dyDescent="0.25">
      <c r="B19" s="1251" t="s">
        <v>139</v>
      </c>
      <c r="C19" s="1253" t="s">
        <v>2148</v>
      </c>
      <c r="D19" s="1253"/>
      <c r="E19" s="1253"/>
      <c r="F19" s="1253"/>
      <c r="G19" s="1253"/>
      <c r="H19" s="1253"/>
      <c r="I19" s="1253"/>
      <c r="J19" s="1253"/>
      <c r="K19" s="1253"/>
      <c r="L19" s="1253"/>
      <c r="M19" s="1253"/>
      <c r="N19" s="1253"/>
      <c r="O19" s="1253"/>
      <c r="P19" s="1253"/>
      <c r="Q19" s="1253"/>
      <c r="R19" s="1253"/>
      <c r="S19" s="1253"/>
    </row>
    <row r="20" spans="2:19" ht="72" customHeight="1" x14ac:dyDescent="0.25">
      <c r="B20" s="1252"/>
      <c r="C20" s="344" t="s">
        <v>1174</v>
      </c>
      <c r="D20" s="1254" t="s">
        <v>2205</v>
      </c>
      <c r="E20" s="1261"/>
      <c r="F20" s="1261"/>
      <c r="G20" s="1261"/>
      <c r="H20" s="1261"/>
      <c r="I20" s="1261"/>
      <c r="J20" s="1261"/>
      <c r="K20" s="1261"/>
      <c r="L20" s="1261"/>
      <c r="M20" s="1261"/>
      <c r="N20" s="1261"/>
      <c r="O20" s="1261"/>
      <c r="P20" s="1261"/>
      <c r="Q20" s="1261"/>
      <c r="R20" s="1261"/>
      <c r="S20" s="1261"/>
    </row>
    <row r="21" spans="2:19" x14ac:dyDescent="0.25">
      <c r="B21" s="1262" t="s">
        <v>142</v>
      </c>
      <c r="C21" s="1263" t="s">
        <v>2149</v>
      </c>
      <c r="D21" s="1263"/>
      <c r="E21" s="1263"/>
      <c r="F21" s="1263"/>
      <c r="G21" s="1263"/>
      <c r="H21" s="1263"/>
      <c r="I21" s="1263"/>
      <c r="J21" s="1263"/>
      <c r="K21" s="1263"/>
      <c r="L21" s="1263"/>
      <c r="M21" s="1263"/>
      <c r="N21" s="1263"/>
      <c r="O21" s="1263"/>
      <c r="P21" s="1263"/>
      <c r="Q21" s="1263"/>
      <c r="R21" s="1263"/>
      <c r="S21" s="1263"/>
    </row>
    <row r="22" spans="2:19" ht="63.75" customHeight="1" x14ac:dyDescent="0.25">
      <c r="B22" s="1262"/>
      <c r="C22" s="343" t="s">
        <v>1174</v>
      </c>
      <c r="D22" s="1258" t="s">
        <v>2206</v>
      </c>
      <c r="E22" s="1258"/>
      <c r="F22" s="1258"/>
      <c r="G22" s="1258"/>
      <c r="H22" s="1258"/>
      <c r="I22" s="1258"/>
      <c r="J22" s="1258"/>
      <c r="K22" s="1258"/>
      <c r="L22" s="1258"/>
      <c r="M22" s="1258"/>
      <c r="N22" s="1258"/>
      <c r="O22" s="1258"/>
      <c r="P22" s="1258"/>
      <c r="Q22" s="1258"/>
      <c r="R22" s="1258"/>
      <c r="S22" s="1258"/>
    </row>
    <row r="23" spans="2:19" x14ac:dyDescent="0.25">
      <c r="B23" s="1251" t="s">
        <v>145</v>
      </c>
      <c r="C23" s="1257" t="s">
        <v>2150</v>
      </c>
      <c r="D23" s="1257"/>
      <c r="E23" s="1257"/>
      <c r="F23" s="1257"/>
      <c r="G23" s="1257"/>
      <c r="H23" s="1257"/>
      <c r="I23" s="1257"/>
      <c r="J23" s="1257"/>
      <c r="K23" s="1257"/>
      <c r="L23" s="1257"/>
      <c r="M23" s="1257"/>
      <c r="N23" s="1257"/>
      <c r="O23" s="1257"/>
      <c r="P23" s="1257"/>
      <c r="Q23" s="1257"/>
      <c r="R23" s="1257"/>
      <c r="S23" s="1257"/>
    </row>
    <row r="24" spans="2:19" ht="61.5" customHeight="1" x14ac:dyDescent="0.25">
      <c r="B24" s="1256"/>
      <c r="C24" s="347" t="s">
        <v>1174</v>
      </c>
      <c r="D24" s="1258" t="s">
        <v>2207</v>
      </c>
      <c r="E24" s="1258"/>
      <c r="F24" s="1258"/>
      <c r="G24" s="1258"/>
      <c r="H24" s="1258"/>
      <c r="I24" s="1258"/>
      <c r="J24" s="1258"/>
      <c r="K24" s="1258"/>
      <c r="L24" s="1258"/>
      <c r="M24" s="1258"/>
      <c r="N24" s="1258"/>
      <c r="O24" s="1258"/>
      <c r="P24" s="1258"/>
      <c r="Q24" s="1258"/>
      <c r="R24" s="1258"/>
      <c r="S24" s="1258"/>
    </row>
    <row r="25" spans="2:19" x14ac:dyDescent="0.25">
      <c r="B25" s="345" t="s">
        <v>251</v>
      </c>
      <c r="C25" s="1250" t="s">
        <v>2151</v>
      </c>
      <c r="D25" s="1250"/>
      <c r="E25" s="1250"/>
      <c r="F25" s="1250"/>
      <c r="G25" s="1250"/>
      <c r="H25" s="1250"/>
      <c r="I25" s="1250"/>
      <c r="J25" s="1250"/>
      <c r="K25" s="1250"/>
      <c r="L25" s="1250"/>
      <c r="M25" s="1250"/>
      <c r="N25" s="1250"/>
      <c r="O25" s="1250"/>
      <c r="P25" s="1250"/>
      <c r="Q25" s="1250"/>
      <c r="R25" s="1250"/>
      <c r="S25" s="1250"/>
    </row>
    <row r="26" spans="2:19" x14ac:dyDescent="0.25">
      <c r="B26" s="1251" t="s">
        <v>299</v>
      </c>
      <c r="C26" s="1253" t="s">
        <v>1175</v>
      </c>
      <c r="D26" s="1253"/>
      <c r="E26" s="1253"/>
      <c r="F26" s="1253"/>
      <c r="G26" s="1253"/>
      <c r="H26" s="1253"/>
      <c r="I26" s="1253"/>
      <c r="J26" s="1253"/>
      <c r="K26" s="1253"/>
      <c r="L26" s="1253"/>
      <c r="M26" s="1253"/>
      <c r="N26" s="1253"/>
      <c r="O26" s="1253"/>
      <c r="P26" s="1253"/>
      <c r="Q26" s="1253"/>
      <c r="R26" s="1253"/>
      <c r="S26" s="1253"/>
    </row>
    <row r="27" spans="2:19" ht="26.45" customHeight="1" x14ac:dyDescent="0.25">
      <c r="B27" s="1252"/>
      <c r="C27" s="344" t="s">
        <v>1174</v>
      </c>
      <c r="D27" s="1254" t="s">
        <v>958</v>
      </c>
      <c r="E27" s="1254"/>
      <c r="F27" s="1254"/>
      <c r="G27" s="1254"/>
      <c r="H27" s="1254"/>
      <c r="I27" s="1254"/>
      <c r="J27" s="1254"/>
      <c r="K27" s="1254"/>
      <c r="L27" s="1254"/>
      <c r="M27" s="1254"/>
      <c r="N27" s="1254"/>
      <c r="O27" s="1254"/>
      <c r="P27" s="1254"/>
      <c r="Q27" s="1254"/>
      <c r="R27" s="1254"/>
      <c r="S27" s="1254"/>
    </row>
    <row r="28" spans="2:19" x14ac:dyDescent="0.25">
      <c r="B28" s="345" t="s">
        <v>1176</v>
      </c>
      <c r="C28" s="1255" t="s">
        <v>2152</v>
      </c>
      <c r="D28" s="1255"/>
      <c r="E28" s="1255"/>
      <c r="F28" s="1255"/>
      <c r="G28" s="1255"/>
      <c r="H28" s="1255"/>
      <c r="I28" s="1255"/>
      <c r="J28" s="1255"/>
      <c r="K28" s="1255"/>
      <c r="L28" s="1255"/>
      <c r="M28" s="1255"/>
      <c r="N28" s="1255"/>
      <c r="O28" s="1255"/>
      <c r="P28" s="1255"/>
      <c r="Q28" s="1255"/>
      <c r="R28" s="1255"/>
      <c r="S28" s="1255"/>
    </row>
  </sheetData>
  <mergeCells count="29">
    <mergeCell ref="B6:B10"/>
    <mergeCell ref="C6:S6"/>
    <mergeCell ref="D7:S7"/>
    <mergeCell ref="D8:S8"/>
    <mergeCell ref="D9:S9"/>
    <mergeCell ref="D10:S10"/>
    <mergeCell ref="B11:B16"/>
    <mergeCell ref="C11:S11"/>
    <mergeCell ref="D12:S12"/>
    <mergeCell ref="D13:S13"/>
    <mergeCell ref="D14:S14"/>
    <mergeCell ref="D15:S15"/>
    <mergeCell ref="D16:S16"/>
    <mergeCell ref="B23:B24"/>
    <mergeCell ref="C23:S23"/>
    <mergeCell ref="D24:S24"/>
    <mergeCell ref="C17:S17"/>
    <mergeCell ref="C18:S18"/>
    <mergeCell ref="B19:B20"/>
    <mergeCell ref="C19:S19"/>
    <mergeCell ref="D20:S20"/>
    <mergeCell ref="B21:B22"/>
    <mergeCell ref="C21:S21"/>
    <mergeCell ref="D22:S22"/>
    <mergeCell ref="C25:S25"/>
    <mergeCell ref="B26:B27"/>
    <mergeCell ref="C26:S26"/>
    <mergeCell ref="D27:S27"/>
    <mergeCell ref="C28:S28"/>
  </mergeCells>
  <pageMargins left="0.70866141732283472" right="0.70866141732283472" top="0.74803149606299213" bottom="0.74803149606299213" header="0.31496062992125984" footer="0.31496062992125984"/>
  <pageSetup paperSize="9" scale="47" orientation="landscape" r:id="rId1"/>
  <headerFooter>
    <oddHeader>&amp;CCS
Příloha XXXIII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view="pageLayout" zoomScaleNormal="100" workbookViewId="0">
      <selection activeCell="G4" sqref="G4"/>
    </sheetView>
  </sheetViews>
  <sheetFormatPr defaultColWidth="8.85546875" defaultRowHeight="12.75" x14ac:dyDescent="0.25"/>
  <cols>
    <col min="1" max="1" width="6.28515625" style="386" customWidth="1"/>
    <col min="2" max="2" width="52.85546875" style="386" customWidth="1"/>
    <col min="3" max="3" width="17.140625" style="386" customWidth="1"/>
    <col min="4" max="6" width="13.140625" style="386" customWidth="1"/>
    <col min="7" max="7" width="12.5703125" style="386" customWidth="1"/>
    <col min="8" max="8" width="17.7109375" style="386" customWidth="1"/>
    <col min="9" max="11" width="17.7109375" style="376" customWidth="1"/>
    <col min="12" max="12" width="19.28515625" style="376" customWidth="1"/>
    <col min="13" max="14" width="17.7109375" style="376" customWidth="1"/>
    <col min="15" max="15" width="13.7109375" style="376" customWidth="1"/>
    <col min="16" max="56" width="8.85546875" style="376"/>
    <col min="57" max="16384" width="8.85546875" style="386"/>
  </cols>
  <sheetData>
    <row r="1" spans="1:10" s="376" customFormat="1" ht="18.75" x14ac:dyDescent="0.25">
      <c r="A1" s="395" t="s">
        <v>1808</v>
      </c>
      <c r="B1" s="395"/>
      <c r="G1" s="376" t="s">
        <v>166</v>
      </c>
      <c r="H1" s="376" t="s">
        <v>1300</v>
      </c>
    </row>
    <row r="2" spans="1:10" ht="30.75" customHeight="1" x14ac:dyDescent="0.25">
      <c r="A2" s="1322" t="s">
        <v>1779</v>
      </c>
      <c r="B2" s="1322"/>
      <c r="C2" s="1322"/>
      <c r="D2" s="1322"/>
      <c r="E2" s="1322"/>
      <c r="F2" s="1322"/>
      <c r="G2" s="1322"/>
      <c r="H2" s="567"/>
    </row>
    <row r="3" spans="1:10" ht="15" x14ac:dyDescent="0.25">
      <c r="A3"/>
      <c r="B3"/>
      <c r="C3" s="376"/>
      <c r="D3" s="376"/>
      <c r="E3" s="376"/>
      <c r="F3" s="376"/>
      <c r="G3" s="376"/>
      <c r="H3" s="376"/>
    </row>
    <row r="4" spans="1:10" x14ac:dyDescent="0.25">
      <c r="A4" s="376"/>
      <c r="B4" s="376"/>
      <c r="C4" s="1046" t="s">
        <v>2061</v>
      </c>
      <c r="D4" s="1046" t="s">
        <v>2062</v>
      </c>
      <c r="E4" s="1046" t="s">
        <v>2060</v>
      </c>
      <c r="F4" s="1046" t="s">
        <v>2065</v>
      </c>
      <c r="G4" s="1046" t="s">
        <v>2066</v>
      </c>
      <c r="H4" s="376"/>
    </row>
    <row r="5" spans="1:10" s="376" customFormat="1" ht="15" x14ac:dyDescent="0.25">
      <c r="A5" s="576"/>
      <c r="B5" s="576"/>
      <c r="C5" s="566" t="s">
        <v>6</v>
      </c>
      <c r="D5" s="566" t="s">
        <v>7</v>
      </c>
      <c r="E5" s="566" t="s">
        <v>8</v>
      </c>
      <c r="F5" s="566" t="s">
        <v>43</v>
      </c>
      <c r="G5" s="575" t="s">
        <v>44</v>
      </c>
    </row>
    <row r="6" spans="1:10" s="376" customFormat="1" ht="15" x14ac:dyDescent="0.25">
      <c r="A6" s="576"/>
      <c r="B6" s="576"/>
      <c r="C6" s="569" t="s">
        <v>9</v>
      </c>
      <c r="D6" s="577" t="s">
        <v>10</v>
      </c>
      <c r="E6" s="577" t="s">
        <v>46</v>
      </c>
      <c r="F6" s="577" t="s">
        <v>47</v>
      </c>
      <c r="G6" s="578" t="s">
        <v>48</v>
      </c>
    </row>
    <row r="7" spans="1:10" s="376" customFormat="1" ht="15" x14ac:dyDescent="0.25">
      <c r="A7" s="1645" t="s">
        <v>1780</v>
      </c>
      <c r="B7" s="1646"/>
      <c r="C7" s="1646"/>
      <c r="D7" s="1646"/>
      <c r="E7" s="1646"/>
      <c r="F7" s="1646"/>
      <c r="G7" s="1646"/>
    </row>
    <row r="8" spans="1:10" s="376" customFormat="1" ht="24.75" customHeight="1" x14ac:dyDescent="0.25">
      <c r="A8" s="421">
        <v>1</v>
      </c>
      <c r="B8" s="422" t="s">
        <v>1809</v>
      </c>
      <c r="C8" s="1037">
        <f>'[7]C_01.00'!$D$10/1000</f>
        <v>5370951.8132698974</v>
      </c>
      <c r="D8" s="1037">
        <f>'[10]C_01.00'!$D$10/1000</f>
        <v>5983633.9466999983</v>
      </c>
      <c r="E8" s="1037">
        <f>'[11]C_01.00'!$D$10/1000</f>
        <v>5764012.8120585</v>
      </c>
      <c r="F8" s="1037">
        <f>'[12]C_01.00'!$D$10/1000</f>
        <v>5643526.1299599996</v>
      </c>
      <c r="G8" s="1037">
        <f>'[13]IFRS9 (468)'!G8</f>
        <v>4462098</v>
      </c>
      <c r="H8" s="423"/>
      <c r="I8" s="423"/>
      <c r="J8" s="423"/>
    </row>
    <row r="9" spans="1:10" s="376" customFormat="1" ht="45" x14ac:dyDescent="0.25">
      <c r="A9" s="421">
        <v>2</v>
      </c>
      <c r="B9" s="422" t="s">
        <v>1781</v>
      </c>
      <c r="C9" s="1035"/>
      <c r="D9" s="1035"/>
      <c r="E9" s="1035"/>
      <c r="F9" s="1035"/>
      <c r="G9" s="1036"/>
      <c r="H9" s="425"/>
      <c r="I9" s="425"/>
      <c r="J9" s="425"/>
    </row>
    <row r="10" spans="1:10" s="376" customFormat="1" ht="75" x14ac:dyDescent="0.25">
      <c r="A10" s="421" t="s">
        <v>386</v>
      </c>
      <c r="B10" s="422" t="s">
        <v>1782</v>
      </c>
      <c r="C10" s="1035"/>
      <c r="D10" s="1035"/>
      <c r="E10" s="1035"/>
      <c r="F10" s="1035"/>
      <c r="G10" s="1036"/>
      <c r="H10" s="425"/>
      <c r="I10" s="425"/>
      <c r="J10" s="425"/>
    </row>
    <row r="11" spans="1:10" s="376" customFormat="1" ht="15" x14ac:dyDescent="0.25">
      <c r="A11" s="421">
        <v>3</v>
      </c>
      <c r="B11" s="422" t="s">
        <v>51</v>
      </c>
      <c r="C11" s="1037">
        <f>'[7]C_01.00'!$D$9/1000</f>
        <v>5370951.8132698974</v>
      </c>
      <c r="D11" s="1037">
        <f>'[10]C_01.00'!$D$9/1000</f>
        <v>5983633.9466999983</v>
      </c>
      <c r="E11" s="1037">
        <f>'[11]C_01.00'!$D$9/1000</f>
        <v>5764012.8120585</v>
      </c>
      <c r="F11" s="1037">
        <f>'[12]C_01.00'!$D$9/1000</f>
        <v>5643526.1299599996</v>
      </c>
      <c r="G11" s="1036">
        <f>'[13]IFRS9 (468)'!G11</f>
        <v>4462098</v>
      </c>
      <c r="H11" s="425"/>
      <c r="I11" s="425"/>
      <c r="J11" s="425"/>
    </row>
    <row r="12" spans="1:10" s="376" customFormat="1" ht="29.25" customHeight="1" x14ac:dyDescent="0.25">
      <c r="A12" s="421">
        <v>4</v>
      </c>
      <c r="B12" s="422" t="s">
        <v>1783</v>
      </c>
      <c r="C12" s="1037"/>
      <c r="D12" s="1035"/>
      <c r="E12" s="1035"/>
      <c r="F12" s="1035"/>
      <c r="G12" s="1036"/>
      <c r="H12" s="425"/>
      <c r="I12" s="425"/>
      <c r="J12" s="425"/>
    </row>
    <row r="13" spans="1:10" s="376" customFormat="1" ht="75" x14ac:dyDescent="0.25">
      <c r="A13" s="421" t="s">
        <v>1784</v>
      </c>
      <c r="B13" s="422" t="s">
        <v>1785</v>
      </c>
      <c r="C13" s="1037"/>
      <c r="D13" s="1035"/>
      <c r="E13" s="1035"/>
      <c r="F13" s="1035"/>
      <c r="G13" s="1036"/>
      <c r="H13" s="426"/>
      <c r="I13" s="426"/>
      <c r="J13" s="426"/>
    </row>
    <row r="14" spans="1:10" s="376" customFormat="1" ht="15" x14ac:dyDescent="0.25">
      <c r="A14" s="421">
        <v>5</v>
      </c>
      <c r="B14" s="422" t="s">
        <v>347</v>
      </c>
      <c r="C14" s="1037">
        <f>'[7]C_01.00'!$D$8/1000</f>
        <v>5370951.8132698974</v>
      </c>
      <c r="D14" s="1037">
        <f>'[10]C_01.00'!$D$8/1000</f>
        <v>5983633.9466999983</v>
      </c>
      <c r="E14" s="1037">
        <f>'[11]C_01.00'!$D$8/1000</f>
        <v>5764012.8120585</v>
      </c>
      <c r="F14" s="1037">
        <f>'[12]C_01.00'!$D$8/1000</f>
        <v>5643526.1299599996</v>
      </c>
      <c r="G14" s="1036">
        <f>'[13]IFRS9 (468)'!G14</f>
        <v>4462098</v>
      </c>
      <c r="H14" s="426"/>
      <c r="I14" s="426"/>
      <c r="J14" s="426"/>
    </row>
    <row r="15" spans="1:10" s="376" customFormat="1" ht="45" x14ac:dyDescent="0.25">
      <c r="A15" s="421">
        <v>6</v>
      </c>
      <c r="B15" s="422" t="s">
        <v>1786</v>
      </c>
      <c r="C15" s="1035"/>
      <c r="D15" s="1035"/>
      <c r="E15" s="1035"/>
      <c r="F15" s="1035"/>
      <c r="G15" s="1036"/>
      <c r="H15" s="426"/>
      <c r="I15" s="426"/>
      <c r="J15" s="426"/>
    </row>
    <row r="16" spans="1:10" s="376" customFormat="1" ht="75" x14ac:dyDescent="0.25">
      <c r="A16" s="421" t="s">
        <v>1787</v>
      </c>
      <c r="B16" s="579" t="s">
        <v>1788</v>
      </c>
      <c r="C16" s="422"/>
      <c r="D16" s="422"/>
      <c r="E16" s="422"/>
      <c r="F16" s="422"/>
      <c r="G16" s="574"/>
      <c r="H16" s="386"/>
    </row>
    <row r="17" spans="1:7" ht="15" x14ac:dyDescent="0.25">
      <c r="A17" s="1645" t="s">
        <v>1789</v>
      </c>
      <c r="B17" s="1646"/>
      <c r="C17" s="1646"/>
      <c r="D17" s="1646"/>
      <c r="E17" s="1646"/>
      <c r="F17" s="1646"/>
      <c r="G17" s="1646"/>
    </row>
    <row r="18" spans="1:7" ht="15" x14ac:dyDescent="0.25">
      <c r="A18" s="421">
        <v>7</v>
      </c>
      <c r="B18" s="422" t="s">
        <v>1790</v>
      </c>
      <c r="C18" s="1037">
        <f>'[7]C_02.00'!$D$8/1000</f>
        <v>25935173.979416549</v>
      </c>
      <c r="D18" s="1037">
        <f>'[10]C_02.00'!$D$8/1000</f>
        <v>23929991.995461553</v>
      </c>
      <c r="E18" s="1037">
        <f>'[11]C_02.00'!$D$8/1000</f>
        <v>19889714.532369997</v>
      </c>
      <c r="F18" s="1037">
        <f>'[12]C_02.00'!$D$8/1000</f>
        <v>18556271.271168802</v>
      </c>
      <c r="G18" s="1037">
        <f>'[13]IFRS9 (468)'!G18</f>
        <v>18353280</v>
      </c>
    </row>
    <row r="19" spans="1:7" ht="45" x14ac:dyDescent="0.25">
      <c r="A19" s="421">
        <v>8</v>
      </c>
      <c r="B19" s="422" t="s">
        <v>1791</v>
      </c>
      <c r="C19" s="422"/>
      <c r="D19" s="422"/>
      <c r="E19" s="422"/>
      <c r="F19" s="422"/>
      <c r="G19" s="574"/>
    </row>
    <row r="20" spans="1:7" ht="15" x14ac:dyDescent="0.25">
      <c r="A20" s="1645" t="s">
        <v>1792</v>
      </c>
      <c r="B20" s="1646"/>
      <c r="C20" s="1646"/>
      <c r="D20" s="1646"/>
      <c r="E20" s="1646"/>
      <c r="F20" s="1646"/>
      <c r="G20" s="1646"/>
    </row>
    <row r="21" spans="1:7" ht="30" x14ac:dyDescent="0.25">
      <c r="A21" s="421">
        <v>9</v>
      </c>
      <c r="B21" s="422" t="s">
        <v>1793</v>
      </c>
      <c r="C21" s="1041">
        <f>'[7]C_03.00'!$D$8</f>
        <v>0.20709141251693752</v>
      </c>
      <c r="D21" s="1041">
        <f>'[10]C_03.00'!$D$8</f>
        <v>0.25004746962869129</v>
      </c>
      <c r="E21" s="1041">
        <f>'[11]C_03.00'!$D$8</f>
        <v>0.28979866969320839</v>
      </c>
      <c r="F21" s="1041">
        <f>'[12]C_03.00'!$D$8</f>
        <v>0.30413039599870717</v>
      </c>
      <c r="G21" s="1041">
        <f>'[13]IFRS9 (468)'!G21</f>
        <v>0.243122676360847</v>
      </c>
    </row>
    <row r="22" spans="1:7" ht="60" x14ac:dyDescent="0.25">
      <c r="A22" s="421">
        <v>10</v>
      </c>
      <c r="B22" s="422" t="s">
        <v>1794</v>
      </c>
      <c r="C22" s="1041"/>
      <c r="D22" s="422"/>
      <c r="E22" s="422"/>
      <c r="F22" s="422"/>
      <c r="G22" s="574"/>
    </row>
    <row r="23" spans="1:7" ht="90" x14ac:dyDescent="0.25">
      <c r="A23" s="421" t="s">
        <v>1795</v>
      </c>
      <c r="B23" s="422" t="s">
        <v>1796</v>
      </c>
      <c r="C23" s="1041"/>
      <c r="D23" s="422"/>
      <c r="E23" s="422"/>
      <c r="F23" s="422"/>
      <c r="G23" s="574"/>
    </row>
    <row r="24" spans="1:7" ht="30" x14ac:dyDescent="0.25">
      <c r="A24" s="421">
        <v>11</v>
      </c>
      <c r="B24" s="422" t="s">
        <v>1797</v>
      </c>
      <c r="C24" s="1041">
        <f>'[7]C_03.00'!$D$10</f>
        <v>0.20709141251693752</v>
      </c>
      <c r="D24" s="1041">
        <f>'[10]C_03.00'!$D$10</f>
        <v>0.25004746962869129</v>
      </c>
      <c r="E24" s="1041">
        <f>'[11]C_03.00'!$D$10</f>
        <v>0.28979866969320839</v>
      </c>
      <c r="F24" s="1041">
        <f>'[12]C_03.00'!$D$10</f>
        <v>0.30413039599870717</v>
      </c>
      <c r="G24" s="1041">
        <f>'[13]IFRS9 (468)'!G24</f>
        <v>0.243122676360847</v>
      </c>
    </row>
    <row r="25" spans="1:7" ht="60" x14ac:dyDescent="0.25">
      <c r="A25" s="421">
        <v>12</v>
      </c>
      <c r="B25" s="422" t="s">
        <v>1798</v>
      </c>
      <c r="C25" s="422"/>
      <c r="D25" s="422"/>
      <c r="E25" s="422"/>
      <c r="F25" s="422"/>
      <c r="G25" s="574"/>
    </row>
    <row r="26" spans="1:7" ht="90" x14ac:dyDescent="0.25">
      <c r="A26" s="421" t="s">
        <v>1799</v>
      </c>
      <c r="B26" s="422" t="s">
        <v>1800</v>
      </c>
      <c r="C26" s="422"/>
      <c r="D26" s="422"/>
      <c r="E26" s="422"/>
      <c r="F26" s="422"/>
      <c r="G26" s="574"/>
    </row>
    <row r="27" spans="1:7" ht="30" x14ac:dyDescent="0.25">
      <c r="A27" s="421">
        <v>13</v>
      </c>
      <c r="B27" s="422" t="s">
        <v>1801</v>
      </c>
      <c r="C27" s="1041">
        <f>'[7]C_03.00'!$D$12</f>
        <v>0.20709141251693752</v>
      </c>
      <c r="D27" s="1041">
        <f>'[10]C_03.00'!$D$12</f>
        <v>0.25004746962869129</v>
      </c>
      <c r="E27" s="1041">
        <f>'[11]C_03.00'!$D$12</f>
        <v>0.28979866969320839</v>
      </c>
      <c r="F27" s="1041">
        <f>'[12]C_03.00'!$D$12</f>
        <v>0.30413039599870717</v>
      </c>
      <c r="G27" s="1041">
        <f>'[13]IFRS9 (468)'!G27</f>
        <v>0.243122676360847</v>
      </c>
    </row>
    <row r="28" spans="1:7" ht="60" x14ac:dyDescent="0.25">
      <c r="A28" s="421">
        <v>14</v>
      </c>
      <c r="B28" s="422" t="s">
        <v>1802</v>
      </c>
      <c r="C28" s="422"/>
      <c r="D28" s="422"/>
      <c r="E28" s="422"/>
      <c r="F28" s="422"/>
      <c r="G28" s="574"/>
    </row>
    <row r="29" spans="1:7" ht="84" customHeight="1" x14ac:dyDescent="0.25">
      <c r="A29" s="421" t="s">
        <v>1803</v>
      </c>
      <c r="B29" s="422" t="s">
        <v>1804</v>
      </c>
      <c r="C29" s="422"/>
      <c r="D29" s="422"/>
      <c r="E29" s="422"/>
      <c r="F29" s="422"/>
      <c r="G29" s="574"/>
    </row>
    <row r="30" spans="1:7" ht="15" x14ac:dyDescent="0.25">
      <c r="A30" s="1645" t="s">
        <v>80</v>
      </c>
      <c r="B30" s="1646"/>
      <c r="C30" s="1646"/>
      <c r="D30" s="1646"/>
      <c r="E30" s="1646"/>
      <c r="F30" s="1646"/>
      <c r="G30" s="1646"/>
    </row>
    <row r="31" spans="1:7" ht="15" x14ac:dyDescent="0.25">
      <c r="A31" s="421">
        <v>15</v>
      </c>
      <c r="B31" s="422" t="s">
        <v>1805</v>
      </c>
      <c r="C31" s="1037">
        <f>'[14]C_47.00'!$D$70/1000</f>
        <v>103672218.6245528</v>
      </c>
      <c r="D31" s="1037">
        <f>'[15]C_47.00'!$D$70/1000</f>
        <v>101660135.8549778</v>
      </c>
      <c r="E31" s="1037">
        <f>'[16]C_47.00'!$D$37/1000</f>
        <v>93395227.539609998</v>
      </c>
      <c r="F31" s="1037">
        <f>'[17]C_47.00'!$D$36/1000</f>
        <v>89045434.472733796</v>
      </c>
      <c r="G31" s="1037">
        <f>'[13]IFRS9 (468)'!G31</f>
        <v>86996501</v>
      </c>
    </row>
    <row r="32" spans="1:7" ht="15" x14ac:dyDescent="0.25">
      <c r="A32" s="421">
        <v>16</v>
      </c>
      <c r="B32" s="422" t="s">
        <v>80</v>
      </c>
      <c r="C32" s="1041">
        <f>'[14]C_47.00'!$D$74</f>
        <v>5.1807049997847597E-2</v>
      </c>
      <c r="D32" s="1041">
        <f>'[15]C_47.00'!$D$74</f>
        <v>5.8859196836367499E-2</v>
      </c>
      <c r="E32" s="1041">
        <f>'[16]C_47.00'!$D$40</f>
        <v>6.1716352799099997E-2</v>
      </c>
      <c r="F32" s="1041">
        <f>'[17]C_47.00'!$D$40</f>
        <v>6.3378051478742994E-2</v>
      </c>
      <c r="G32" s="574">
        <f>'[13]IFRS9 (468)'!G32</f>
        <v>5.1299999999999998E-2</v>
      </c>
    </row>
    <row r="33" spans="1:7" ht="45" x14ac:dyDescent="0.25">
      <c r="A33" s="421">
        <v>17</v>
      </c>
      <c r="B33" s="422" t="s">
        <v>1806</v>
      </c>
      <c r="C33" s="422"/>
      <c r="D33" s="422"/>
      <c r="E33" s="422"/>
      <c r="F33" s="422"/>
      <c r="G33" s="574"/>
    </row>
    <row r="34" spans="1:7" ht="15" x14ac:dyDescent="0.25">
      <c r="A34" s="421" t="s">
        <v>1807</v>
      </c>
      <c r="B34" s="422" t="s">
        <v>347</v>
      </c>
      <c r="C34" s="1037">
        <f>'[14]C_47.00'!$D$72/1000</f>
        <v>5370951.8136699973</v>
      </c>
      <c r="D34" s="1037">
        <f>'[15]C_47.00'!$D$72/1000</f>
        <v>5983633.9466999983</v>
      </c>
      <c r="E34" s="1037">
        <f>'[16]C_47.00'!$D$39/1000</f>
        <v>5764012.8125900002</v>
      </c>
      <c r="F34" s="1037">
        <f>'[17]C_47.00'!$D$38/1000</f>
        <v>5643526.1299599996</v>
      </c>
      <c r="G34" s="1037">
        <f>'[13]IFRS9 (468)'!G34</f>
        <v>4462098</v>
      </c>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F0"/>
    <pageSetUpPr fitToPage="1"/>
  </sheetPr>
  <dimension ref="A1:I27"/>
  <sheetViews>
    <sheetView showGridLines="0" topLeftCell="A19" zoomScaleNormal="100" workbookViewId="0">
      <selection sqref="A1:XFD1048576"/>
    </sheetView>
  </sheetViews>
  <sheetFormatPr defaultColWidth="9.140625" defaultRowHeight="15" x14ac:dyDescent="0.25"/>
  <cols>
    <col min="1" max="1" width="9.140625" style="41"/>
    <col min="2" max="2" width="9.5703125" style="41" customWidth="1"/>
    <col min="3" max="3" width="8.140625" style="41" customWidth="1"/>
    <col min="4" max="4" width="9.140625" style="41"/>
    <col min="5" max="5" width="72.42578125" style="41" customWidth="1"/>
    <col min="6" max="6" width="20.140625" style="41" customWidth="1"/>
    <col min="7" max="8" width="22" style="41" customWidth="1"/>
    <col min="9" max="9" width="44.42578125" style="41" customWidth="1"/>
    <col min="10" max="16384" width="9.140625" style="41"/>
  </cols>
  <sheetData>
    <row r="1" spans="1:9" ht="18.75" x14ac:dyDescent="0.3">
      <c r="C1" s="664" t="s">
        <v>1167</v>
      </c>
    </row>
    <row r="3" spans="1:9" x14ac:dyDescent="0.25">
      <c r="F3" s="349" t="s">
        <v>6</v>
      </c>
      <c r="G3" s="349" t="s">
        <v>7</v>
      </c>
      <c r="H3" s="349" t="s">
        <v>8</v>
      </c>
      <c r="I3" s="349" t="s">
        <v>43</v>
      </c>
    </row>
    <row r="4" spans="1:9" ht="45" x14ac:dyDescent="0.25">
      <c r="C4" s="1266"/>
      <c r="D4" s="1266"/>
      <c r="E4" s="1266"/>
      <c r="F4" s="36" t="s">
        <v>1177</v>
      </c>
      <c r="G4" s="36" t="s">
        <v>1178</v>
      </c>
      <c r="H4" s="36" t="s">
        <v>1179</v>
      </c>
      <c r="I4" s="152" t="s">
        <v>1180</v>
      </c>
    </row>
    <row r="5" spans="1:9" ht="15" customHeight="1" x14ac:dyDescent="0.25">
      <c r="A5" s="350"/>
      <c r="B5" s="349">
        <v>1</v>
      </c>
      <c r="C5" s="1267" t="s">
        <v>1181</v>
      </c>
      <c r="D5" s="1268"/>
      <c r="E5" s="351" t="s">
        <v>1182</v>
      </c>
      <c r="F5" s="1151">
        <v>6</v>
      </c>
      <c r="G5" s="1151">
        <v>4</v>
      </c>
      <c r="H5" s="1151">
        <v>4</v>
      </c>
      <c r="I5" s="1151">
        <v>4</v>
      </c>
    </row>
    <row r="6" spans="1:9" x14ac:dyDescent="0.25">
      <c r="B6" s="349">
        <v>2</v>
      </c>
      <c r="C6" s="1269"/>
      <c r="D6" s="1209"/>
      <c r="E6" s="165" t="s">
        <v>1183</v>
      </c>
      <c r="F6" s="1151">
        <v>0</v>
      </c>
      <c r="G6" s="1151">
        <v>1.0332731999999999E-5</v>
      </c>
      <c r="H6" s="1151">
        <v>8.0899180000000012E-6</v>
      </c>
      <c r="I6" s="1151">
        <v>5.7280890000000002E-6</v>
      </c>
    </row>
    <row r="7" spans="1:9" x14ac:dyDescent="0.25">
      <c r="B7" s="349">
        <v>3</v>
      </c>
      <c r="C7" s="1269"/>
      <c r="D7" s="1209"/>
      <c r="E7" s="352" t="s">
        <v>1184</v>
      </c>
      <c r="F7" s="1151">
        <v>0</v>
      </c>
      <c r="G7" s="1151">
        <v>1.0332731999999999E-5</v>
      </c>
      <c r="H7" s="1151">
        <v>8.0899180000000012E-6</v>
      </c>
      <c r="I7" s="1151">
        <v>5.7280890000000002E-6</v>
      </c>
    </row>
    <row r="8" spans="1:9" x14ac:dyDescent="0.25">
      <c r="B8" s="349">
        <v>4</v>
      </c>
      <c r="C8" s="1269"/>
      <c r="D8" s="1209"/>
      <c r="E8" s="352" t="s">
        <v>1185</v>
      </c>
      <c r="F8" s="1165"/>
      <c r="G8" s="1165"/>
      <c r="H8" s="1165"/>
      <c r="I8" s="1165"/>
    </row>
    <row r="9" spans="1:9" x14ac:dyDescent="0.25">
      <c r="B9" s="349" t="s">
        <v>1186</v>
      </c>
      <c r="C9" s="1269"/>
      <c r="D9" s="1209"/>
      <c r="E9" s="353" t="s">
        <v>1187</v>
      </c>
      <c r="F9" s="1151">
        <v>0</v>
      </c>
      <c r="G9" s="1151">
        <v>0</v>
      </c>
      <c r="H9" s="1151">
        <v>0</v>
      </c>
      <c r="I9" s="1151">
        <v>0</v>
      </c>
    </row>
    <row r="10" spans="1:9" x14ac:dyDescent="0.25">
      <c r="B10" s="349">
        <v>5</v>
      </c>
      <c r="C10" s="1269"/>
      <c r="D10" s="1209"/>
      <c r="E10" s="353" t="s">
        <v>1188</v>
      </c>
      <c r="F10" s="1151">
        <v>0</v>
      </c>
      <c r="G10" s="1151">
        <v>0</v>
      </c>
      <c r="H10" s="1151">
        <v>0</v>
      </c>
      <c r="I10" s="1151">
        <v>0</v>
      </c>
    </row>
    <row r="11" spans="1:9" x14ac:dyDescent="0.25">
      <c r="B11" s="349" t="s">
        <v>1189</v>
      </c>
      <c r="C11" s="1269"/>
      <c r="D11" s="1209"/>
      <c r="E11" s="352" t="s">
        <v>1190</v>
      </c>
      <c r="F11" s="1151">
        <v>0</v>
      </c>
      <c r="G11" s="1151">
        <v>0</v>
      </c>
      <c r="H11" s="1151">
        <v>0</v>
      </c>
      <c r="I11" s="1151">
        <v>0</v>
      </c>
    </row>
    <row r="12" spans="1:9" x14ac:dyDescent="0.25">
      <c r="B12" s="349">
        <v>6</v>
      </c>
      <c r="C12" s="1269"/>
      <c r="D12" s="1209"/>
      <c r="E12" s="352" t="s">
        <v>1185</v>
      </c>
      <c r="F12" s="1165"/>
      <c r="G12" s="1165"/>
      <c r="H12" s="1165"/>
      <c r="I12" s="1165"/>
    </row>
    <row r="13" spans="1:9" x14ac:dyDescent="0.25">
      <c r="B13" s="349">
        <v>7</v>
      </c>
      <c r="C13" s="1269"/>
      <c r="D13" s="1209"/>
      <c r="E13" s="352" t="s">
        <v>1191</v>
      </c>
      <c r="F13" s="1166">
        <v>0</v>
      </c>
      <c r="G13" s="1166">
        <v>0</v>
      </c>
      <c r="H13" s="1166">
        <v>0</v>
      </c>
      <c r="I13" s="1166">
        <v>0</v>
      </c>
    </row>
    <row r="14" spans="1:9" x14ac:dyDescent="0.25">
      <c r="B14" s="349">
        <v>8</v>
      </c>
      <c r="C14" s="1270"/>
      <c r="D14" s="1211"/>
      <c r="E14" s="352" t="s">
        <v>1185</v>
      </c>
      <c r="F14" s="1165"/>
      <c r="G14" s="1165"/>
      <c r="H14" s="1165"/>
      <c r="I14" s="1165"/>
    </row>
    <row r="15" spans="1:9" x14ac:dyDescent="0.25">
      <c r="B15" s="349">
        <v>9</v>
      </c>
      <c r="C15" s="1271" t="s">
        <v>1192</v>
      </c>
      <c r="D15" s="1271"/>
      <c r="E15" s="165" t="s">
        <v>1182</v>
      </c>
      <c r="F15" s="1151">
        <v>6</v>
      </c>
      <c r="G15" s="1151">
        <v>4</v>
      </c>
      <c r="H15" s="1151">
        <v>4</v>
      </c>
      <c r="I15" s="1151">
        <v>4</v>
      </c>
    </row>
    <row r="16" spans="1:9" x14ac:dyDescent="0.25">
      <c r="B16" s="349">
        <v>10</v>
      </c>
      <c r="C16" s="1271"/>
      <c r="D16" s="1271"/>
      <c r="E16" s="165" t="s">
        <v>1193</v>
      </c>
      <c r="F16" s="1151">
        <v>0</v>
      </c>
      <c r="G16" s="1151">
        <v>4.1180000000000002E-6</v>
      </c>
      <c r="H16" s="1151">
        <v>2.6193000000000001E-6</v>
      </c>
      <c r="I16" s="1151">
        <v>9.2500000000000004E-7</v>
      </c>
    </row>
    <row r="17" spans="2:9" x14ac:dyDescent="0.25">
      <c r="B17" s="349">
        <v>11</v>
      </c>
      <c r="C17" s="1271"/>
      <c r="D17" s="1271"/>
      <c r="E17" s="354" t="s">
        <v>1184</v>
      </c>
      <c r="F17" s="1151">
        <v>0</v>
      </c>
      <c r="G17" s="1151">
        <v>4.1180000000000002E-6</v>
      </c>
      <c r="H17" s="1151">
        <v>2.4980000000000001E-6</v>
      </c>
      <c r="I17" s="1151">
        <v>9.2500000000000004E-7</v>
      </c>
    </row>
    <row r="18" spans="2:9" x14ac:dyDescent="0.25">
      <c r="B18" s="349">
        <v>12</v>
      </c>
      <c r="C18" s="1271"/>
      <c r="D18" s="1271"/>
      <c r="E18" s="355" t="s">
        <v>1194</v>
      </c>
      <c r="F18" s="1151">
        <v>0</v>
      </c>
      <c r="G18" s="1151">
        <v>7.1999999999999999E-7</v>
      </c>
      <c r="H18" s="1151">
        <v>0</v>
      </c>
      <c r="I18" s="1151">
        <v>0</v>
      </c>
    </row>
    <row r="19" spans="2:9" x14ac:dyDescent="0.25">
      <c r="B19" s="349" t="s">
        <v>1195</v>
      </c>
      <c r="C19" s="1271"/>
      <c r="D19" s="1271"/>
      <c r="E19" s="353" t="s">
        <v>1187</v>
      </c>
      <c r="F19" s="1151">
        <v>0</v>
      </c>
      <c r="G19" s="1151">
        <v>0</v>
      </c>
      <c r="H19" s="1151">
        <v>1.2130000000000001E-7</v>
      </c>
      <c r="I19" s="1151">
        <v>0</v>
      </c>
    </row>
    <row r="20" spans="2:9" x14ac:dyDescent="0.25">
      <c r="B20" s="349" t="s">
        <v>1196</v>
      </c>
      <c r="C20" s="1271"/>
      <c r="D20" s="1271"/>
      <c r="E20" s="355" t="s">
        <v>1194</v>
      </c>
      <c r="F20" s="1151">
        <v>0</v>
      </c>
      <c r="G20" s="1151">
        <v>0</v>
      </c>
      <c r="H20" s="1151">
        <v>1.2130000000000001E-7</v>
      </c>
      <c r="I20" s="1151">
        <v>0</v>
      </c>
    </row>
    <row r="21" spans="2:9" x14ac:dyDescent="0.25">
      <c r="B21" s="349" t="s">
        <v>1197</v>
      </c>
      <c r="C21" s="1271"/>
      <c r="D21" s="1271"/>
      <c r="E21" s="353" t="s">
        <v>1188</v>
      </c>
      <c r="F21" s="1151">
        <v>0</v>
      </c>
      <c r="G21" s="1151">
        <v>9.0000000000000007E-7</v>
      </c>
      <c r="H21" s="1151">
        <v>0</v>
      </c>
      <c r="I21" s="1151">
        <v>0</v>
      </c>
    </row>
    <row r="22" spans="2:9" x14ac:dyDescent="0.25">
      <c r="B22" s="349" t="s">
        <v>1198</v>
      </c>
      <c r="C22" s="1271"/>
      <c r="D22" s="1271"/>
      <c r="E22" s="355" t="s">
        <v>1194</v>
      </c>
      <c r="F22" s="1151">
        <v>0</v>
      </c>
      <c r="G22" s="1151">
        <v>3.5999999999999999E-7</v>
      </c>
      <c r="H22" s="1151">
        <v>0</v>
      </c>
      <c r="I22" s="1151">
        <v>0</v>
      </c>
    </row>
    <row r="23" spans="2:9" x14ac:dyDescent="0.25">
      <c r="B23" s="349" t="s">
        <v>1199</v>
      </c>
      <c r="C23" s="1271"/>
      <c r="D23" s="1271"/>
      <c r="E23" s="354" t="s">
        <v>1190</v>
      </c>
      <c r="F23" s="1151">
        <v>0</v>
      </c>
      <c r="G23" s="1151">
        <v>0</v>
      </c>
      <c r="H23" s="1151">
        <v>0</v>
      </c>
      <c r="I23" s="1151">
        <v>0</v>
      </c>
    </row>
    <row r="24" spans="2:9" x14ac:dyDescent="0.25">
      <c r="B24" s="349" t="s">
        <v>1200</v>
      </c>
      <c r="C24" s="1271"/>
      <c r="D24" s="1271"/>
      <c r="E24" s="355" t="s">
        <v>1194</v>
      </c>
      <c r="F24" s="1151">
        <v>0</v>
      </c>
      <c r="G24" s="1151">
        <v>0</v>
      </c>
      <c r="H24" s="1151">
        <v>0</v>
      </c>
      <c r="I24" s="1151">
        <v>0</v>
      </c>
    </row>
    <row r="25" spans="2:9" x14ac:dyDescent="0.25">
      <c r="B25" s="349">
        <v>15</v>
      </c>
      <c r="C25" s="1271"/>
      <c r="D25" s="1271"/>
      <c r="E25" s="354" t="s">
        <v>1191</v>
      </c>
      <c r="F25" s="1151">
        <v>0</v>
      </c>
      <c r="G25" s="1151">
        <v>0</v>
      </c>
      <c r="H25" s="1151">
        <v>0</v>
      </c>
      <c r="I25" s="1151">
        <v>0</v>
      </c>
    </row>
    <row r="26" spans="2:9" x14ac:dyDescent="0.25">
      <c r="B26" s="349">
        <v>16</v>
      </c>
      <c r="C26" s="1271"/>
      <c r="D26" s="1271"/>
      <c r="E26" s="355" t="s">
        <v>1194</v>
      </c>
      <c r="F26" s="1151">
        <v>0</v>
      </c>
      <c r="G26" s="1151">
        <v>0</v>
      </c>
      <c r="H26" s="1151">
        <v>0</v>
      </c>
      <c r="I26" s="1151">
        <v>0</v>
      </c>
    </row>
    <row r="27" spans="2:9" x14ac:dyDescent="0.25">
      <c r="B27" s="349">
        <v>17</v>
      </c>
      <c r="C27" s="1272" t="s">
        <v>1201</v>
      </c>
      <c r="D27" s="1272"/>
      <c r="E27" s="1272"/>
      <c r="F27" s="1151">
        <v>0</v>
      </c>
      <c r="G27" s="1151">
        <v>1.4450732E-5</v>
      </c>
      <c r="H27" s="1151">
        <v>1.0709218E-5</v>
      </c>
      <c r="I27" s="1151">
        <v>6.6530889999999998E-6</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F0"/>
    <pageSetUpPr fitToPage="1"/>
  </sheetPr>
  <dimension ref="A1:G29"/>
  <sheetViews>
    <sheetView showGridLines="0" zoomScaleNormal="100" zoomScalePageLayoutView="90" workbookViewId="0">
      <selection sqref="A1:XFD1048576"/>
    </sheetView>
  </sheetViews>
  <sheetFormatPr defaultColWidth="9.140625" defaultRowHeight="15" x14ac:dyDescent="0.25"/>
  <cols>
    <col min="1" max="1" width="5" style="41" customWidth="1"/>
    <col min="2" max="2" width="43" style="41" customWidth="1"/>
    <col min="3" max="3" width="75.28515625" style="41" customWidth="1"/>
    <col min="4" max="4" width="24.42578125" style="41" customWidth="1"/>
    <col min="5" max="5" width="23.28515625" style="41" customWidth="1"/>
    <col min="6" max="6" width="21" style="41" customWidth="1"/>
    <col min="7" max="7" width="25" style="41" customWidth="1"/>
    <col min="8" max="8" width="25.28515625" style="41" customWidth="1"/>
    <col min="9" max="9" width="23.140625" style="41" customWidth="1"/>
    <col min="10" max="10" width="29.7109375" style="41" customWidth="1"/>
    <col min="11" max="11" width="22" style="41" customWidth="1"/>
    <col min="12" max="12" width="16.42578125" style="41" customWidth="1"/>
    <col min="13" max="13" width="14.85546875" style="41" customWidth="1"/>
    <col min="14" max="14" width="14.5703125" style="41" customWidth="1"/>
    <col min="15" max="15" width="31.5703125" style="41" customWidth="1"/>
    <col min="16" max="16384" width="9.140625" style="41"/>
  </cols>
  <sheetData>
    <row r="1" spans="1:7" ht="18.75" x14ac:dyDescent="0.3">
      <c r="B1" s="664" t="s">
        <v>1168</v>
      </c>
    </row>
    <row r="4" spans="1:7" x14ac:dyDescent="0.25">
      <c r="B4" s="348"/>
      <c r="D4" s="1173" t="s">
        <v>6</v>
      </c>
      <c r="E4" s="1173" t="s">
        <v>7</v>
      </c>
      <c r="F4" s="349" t="s">
        <v>8</v>
      </c>
      <c r="G4" s="349" t="s">
        <v>43</v>
      </c>
    </row>
    <row r="5" spans="1:7" ht="30" x14ac:dyDescent="0.25">
      <c r="B5" s="1282"/>
      <c r="C5" s="1283"/>
      <c r="D5" s="36" t="s">
        <v>1177</v>
      </c>
      <c r="E5" s="36" t="s">
        <v>1178</v>
      </c>
      <c r="F5" s="36" t="s">
        <v>1179</v>
      </c>
      <c r="G5" s="36" t="s">
        <v>1180</v>
      </c>
    </row>
    <row r="6" spans="1:7" x14ac:dyDescent="0.25">
      <c r="A6" s="349"/>
      <c r="B6" s="1278" t="s">
        <v>1202</v>
      </c>
      <c r="C6" s="1279"/>
      <c r="D6" s="1279"/>
      <c r="E6" s="1279"/>
      <c r="F6" s="1279"/>
      <c r="G6" s="1284"/>
    </row>
    <row r="7" spans="1:7" x14ac:dyDescent="0.25">
      <c r="A7" s="349">
        <v>1</v>
      </c>
      <c r="B7" s="1276" t="s">
        <v>1203</v>
      </c>
      <c r="C7" s="1277"/>
      <c r="D7" s="351">
        <v>0</v>
      </c>
      <c r="E7" s="351">
        <v>0</v>
      </c>
      <c r="F7" s="351">
        <v>0</v>
      </c>
      <c r="G7" s="351">
        <v>0</v>
      </c>
    </row>
    <row r="8" spans="1:7" x14ac:dyDescent="0.25">
      <c r="A8" s="349">
        <v>2</v>
      </c>
      <c r="B8" s="1276" t="s">
        <v>1204</v>
      </c>
      <c r="C8" s="1277"/>
      <c r="D8" s="351">
        <v>0</v>
      </c>
      <c r="E8" s="351">
        <v>0</v>
      </c>
      <c r="F8" s="351">
        <v>0</v>
      </c>
      <c r="G8" s="351">
        <v>0</v>
      </c>
    </row>
    <row r="9" spans="1:7" x14ac:dyDescent="0.25">
      <c r="A9" s="349">
        <v>3</v>
      </c>
      <c r="B9" s="1273" t="s">
        <v>1205</v>
      </c>
      <c r="C9" s="1274"/>
      <c r="D9" s="351">
        <v>0</v>
      </c>
      <c r="E9" s="351">
        <v>0</v>
      </c>
      <c r="F9" s="351">
        <v>0</v>
      </c>
      <c r="G9" s="351">
        <v>0</v>
      </c>
    </row>
    <row r="10" spans="1:7" x14ac:dyDescent="0.25">
      <c r="A10" s="349"/>
      <c r="B10" s="1278" t="s">
        <v>1206</v>
      </c>
      <c r="C10" s="1279"/>
      <c r="D10" s="1280"/>
      <c r="E10" s="1280"/>
      <c r="F10" s="1280"/>
      <c r="G10" s="1281"/>
    </row>
    <row r="11" spans="1:7" x14ac:dyDescent="0.25">
      <c r="A11" s="349">
        <v>4</v>
      </c>
      <c r="B11" s="1276" t="s">
        <v>1207</v>
      </c>
      <c r="C11" s="1277"/>
      <c r="D11" s="351">
        <v>0</v>
      </c>
      <c r="E11" s="351">
        <v>0</v>
      </c>
      <c r="F11" s="351">
        <v>0</v>
      </c>
      <c r="G11" s="351">
        <v>0</v>
      </c>
    </row>
    <row r="12" spans="1:7" x14ac:dyDescent="0.25">
      <c r="A12" s="349">
        <v>5</v>
      </c>
      <c r="B12" s="1276" t="s">
        <v>1208</v>
      </c>
      <c r="C12" s="1277"/>
      <c r="D12" s="351">
        <v>0</v>
      </c>
      <c r="E12" s="351">
        <v>0</v>
      </c>
      <c r="F12" s="351">
        <v>0</v>
      </c>
      <c r="G12" s="351">
        <v>0</v>
      </c>
    </row>
    <row r="13" spans="1:7" x14ac:dyDescent="0.25">
      <c r="A13" s="349"/>
      <c r="B13" s="1278" t="s">
        <v>1209</v>
      </c>
      <c r="C13" s="1279"/>
      <c r="D13" s="1280"/>
      <c r="E13" s="1280"/>
      <c r="F13" s="1280"/>
      <c r="G13" s="1281"/>
    </row>
    <row r="14" spans="1:7" x14ac:dyDescent="0.25">
      <c r="A14" s="349">
        <v>6</v>
      </c>
      <c r="B14" s="1276" t="s">
        <v>1210</v>
      </c>
      <c r="C14" s="1277"/>
      <c r="D14" s="351">
        <v>0</v>
      </c>
      <c r="E14" s="351">
        <v>0</v>
      </c>
      <c r="F14" s="351">
        <v>0</v>
      </c>
      <c r="G14" s="351">
        <v>0</v>
      </c>
    </row>
    <row r="15" spans="1:7" x14ac:dyDescent="0.25">
      <c r="A15" s="349">
        <v>7</v>
      </c>
      <c r="B15" s="1276" t="s">
        <v>1211</v>
      </c>
      <c r="C15" s="1277"/>
      <c r="D15" s="351">
        <v>0</v>
      </c>
      <c r="E15" s="351">
        <v>0</v>
      </c>
      <c r="F15" s="351">
        <v>0</v>
      </c>
      <c r="G15" s="351">
        <v>0</v>
      </c>
    </row>
    <row r="16" spans="1:7" x14ac:dyDescent="0.25">
      <c r="A16" s="349">
        <v>8</v>
      </c>
      <c r="B16" s="1273" t="s">
        <v>1212</v>
      </c>
      <c r="C16" s="1274"/>
      <c r="D16" s="351">
        <v>0</v>
      </c>
      <c r="E16" s="351">
        <v>0</v>
      </c>
      <c r="F16" s="351">
        <v>0</v>
      </c>
      <c r="G16" s="351">
        <v>0</v>
      </c>
    </row>
    <row r="17" spans="1:7" ht="15" customHeight="1" x14ac:dyDescent="0.25">
      <c r="A17" s="349">
        <v>9</v>
      </c>
      <c r="B17" s="1273" t="s">
        <v>1213</v>
      </c>
      <c r="C17" s="1274"/>
      <c r="D17" s="351">
        <v>0</v>
      </c>
      <c r="E17" s="351">
        <v>0</v>
      </c>
      <c r="F17" s="351">
        <v>0</v>
      </c>
      <c r="G17" s="351">
        <v>0</v>
      </c>
    </row>
    <row r="18" spans="1:7" ht="15" customHeight="1" x14ac:dyDescent="0.25">
      <c r="A18" s="349">
        <v>10</v>
      </c>
      <c r="B18" s="1273" t="s">
        <v>1214</v>
      </c>
      <c r="C18" s="1274"/>
      <c r="D18" s="351">
        <v>0</v>
      </c>
      <c r="E18" s="351">
        <v>0</v>
      </c>
      <c r="F18" s="351">
        <v>0</v>
      </c>
      <c r="G18" s="351">
        <v>0</v>
      </c>
    </row>
    <row r="19" spans="1:7" x14ac:dyDescent="0.25">
      <c r="A19" s="349">
        <v>11</v>
      </c>
      <c r="B19" s="1273" t="s">
        <v>1215</v>
      </c>
      <c r="C19" s="1274"/>
      <c r="D19" s="351">
        <v>0</v>
      </c>
      <c r="E19" s="351">
        <v>0</v>
      </c>
      <c r="F19" s="351">
        <v>0</v>
      </c>
      <c r="G19" s="351">
        <v>0</v>
      </c>
    </row>
    <row r="21" spans="1:7" x14ac:dyDescent="0.25">
      <c r="B21" s="109"/>
      <c r="C21" s="109"/>
      <c r="D21" s="109"/>
      <c r="E21" s="109"/>
      <c r="F21" s="109"/>
      <c r="G21" s="109"/>
    </row>
    <row r="22" spans="1:7" x14ac:dyDescent="0.25">
      <c r="B22" s="109"/>
      <c r="C22" s="109"/>
      <c r="D22" s="109"/>
      <c r="E22" s="109"/>
      <c r="F22" s="109"/>
      <c r="G22" s="109"/>
    </row>
    <row r="23" spans="1:7" x14ac:dyDescent="0.25">
      <c r="B23" s="109"/>
      <c r="C23" s="109"/>
      <c r="D23" s="109"/>
      <c r="E23" s="109"/>
      <c r="F23" s="109"/>
      <c r="G23" s="109"/>
    </row>
    <row r="24" spans="1:7" x14ac:dyDescent="0.25">
      <c r="B24" s="109"/>
      <c r="C24" s="109"/>
      <c r="D24" s="109"/>
      <c r="E24" s="109"/>
      <c r="F24" s="109"/>
      <c r="G24" s="109"/>
    </row>
    <row r="25" spans="1:7" x14ac:dyDescent="0.25">
      <c r="B25" s="1275"/>
      <c r="C25" s="1275"/>
      <c r="D25" s="1275"/>
      <c r="E25" s="1275"/>
      <c r="F25" s="1275"/>
      <c r="G25" s="1275"/>
    </row>
    <row r="26" spans="1:7" x14ac:dyDescent="0.25">
      <c r="B26" s="109"/>
      <c r="C26" s="109"/>
      <c r="D26" s="109"/>
      <c r="E26" s="109"/>
      <c r="F26" s="109"/>
      <c r="G26" s="109"/>
    </row>
    <row r="27" spans="1:7" x14ac:dyDescent="0.25">
      <c r="B27" s="109"/>
      <c r="C27" s="109"/>
      <c r="D27" s="109"/>
      <c r="E27" s="109"/>
      <c r="F27" s="109"/>
      <c r="G27" s="109"/>
    </row>
    <row r="29" spans="1:7" ht="29.25" customHeight="1" x14ac:dyDescent="0.25"/>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49" fitToHeight="0" orientation="landscape" cellComments="asDisplayed" r:id="rId1"/>
  <headerFooter>
    <oddHeader>&amp;CCS
Příloha XXXIII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F0"/>
    <pageSetUpPr fitToPage="1"/>
  </sheetPr>
  <dimension ref="A1:X30"/>
  <sheetViews>
    <sheetView showGridLines="0" tabSelected="1" topLeftCell="A5" zoomScale="80" zoomScaleNormal="80" zoomScalePageLayoutView="90" workbookViewId="0">
      <selection activeCell="C6" sqref="C6:J30"/>
    </sheetView>
  </sheetViews>
  <sheetFormatPr defaultColWidth="9.140625" defaultRowHeight="15" x14ac:dyDescent="0.25"/>
  <cols>
    <col min="1" max="1" width="9.140625" style="41"/>
    <col min="2" max="2" width="28.7109375" style="41" customWidth="1"/>
    <col min="3" max="7" width="20" style="41" customWidth="1"/>
    <col min="8" max="8" width="20" style="356" customWidth="1"/>
    <col min="9" max="9" width="20" style="41" customWidth="1"/>
    <col min="10" max="10" width="22.140625" style="41" customWidth="1"/>
    <col min="11" max="11" width="9.140625" style="41"/>
    <col min="12" max="12" width="11.42578125" style="41" customWidth="1"/>
    <col min="13" max="16384" width="9.140625" style="41"/>
  </cols>
  <sheetData>
    <row r="1" spans="1:24" ht="18.75" x14ac:dyDescent="0.3">
      <c r="B1" s="664" t="s">
        <v>1169</v>
      </c>
      <c r="H1" s="365"/>
    </row>
    <row r="2" spans="1:24" ht="14.25" customHeight="1" x14ac:dyDescent="0.25">
      <c r="B2" s="364"/>
      <c r="C2" s="364"/>
      <c r="D2" s="364"/>
      <c r="E2" s="364"/>
      <c r="F2" s="364"/>
      <c r="G2" s="364"/>
      <c r="H2" s="363"/>
      <c r="I2" s="364"/>
    </row>
    <row r="3" spans="1:24" x14ac:dyDescent="0.25">
      <c r="D3" s="364"/>
      <c r="E3" s="364"/>
      <c r="F3" s="364"/>
      <c r="G3" s="364"/>
      <c r="H3" s="363"/>
    </row>
    <row r="4" spans="1:24" x14ac:dyDescent="0.25">
      <c r="C4" s="349" t="s">
        <v>6</v>
      </c>
      <c r="D4" s="1173" t="s">
        <v>7</v>
      </c>
      <c r="E4" s="1173" t="s">
        <v>8</v>
      </c>
      <c r="F4" s="349" t="s">
        <v>43</v>
      </c>
      <c r="G4" s="349" t="s">
        <v>44</v>
      </c>
      <c r="H4" s="349" t="s">
        <v>164</v>
      </c>
      <c r="I4" s="349" t="s">
        <v>1233</v>
      </c>
      <c r="J4" s="349" t="s">
        <v>1232</v>
      </c>
    </row>
    <row r="5" spans="1:24" ht="186.75" customHeight="1" x14ac:dyDescent="0.25">
      <c r="B5" s="362" t="s">
        <v>1231</v>
      </c>
      <c r="C5" s="360" t="s">
        <v>1230</v>
      </c>
      <c r="D5" s="360" t="s">
        <v>1229</v>
      </c>
      <c r="E5" s="360" t="s">
        <v>1228</v>
      </c>
      <c r="F5" s="360" t="s">
        <v>1227</v>
      </c>
      <c r="G5" s="360" t="s">
        <v>1226</v>
      </c>
      <c r="H5" s="360" t="s">
        <v>1225</v>
      </c>
      <c r="I5" s="361" t="s">
        <v>1224</v>
      </c>
      <c r="J5" s="360" t="s">
        <v>1223</v>
      </c>
      <c r="L5" s="359"/>
      <c r="M5" s="357"/>
      <c r="N5" s="357"/>
      <c r="O5" s="357"/>
      <c r="P5" s="357"/>
      <c r="Q5" s="357"/>
      <c r="R5" s="357"/>
      <c r="S5" s="357"/>
      <c r="T5" s="357"/>
      <c r="U5" s="357"/>
      <c r="V5" s="357"/>
      <c r="W5" s="357"/>
      <c r="X5" s="357"/>
    </row>
    <row r="6" spans="1:24" ht="30" x14ac:dyDescent="0.25">
      <c r="A6" s="349">
        <v>1</v>
      </c>
      <c r="B6" s="1161" t="s">
        <v>1177</v>
      </c>
      <c r="C6" s="1180">
        <v>0</v>
      </c>
      <c r="D6" s="1180">
        <v>0</v>
      </c>
      <c r="E6" s="1180">
        <v>0</v>
      </c>
      <c r="F6" s="1180">
        <v>0</v>
      </c>
      <c r="G6" s="1180">
        <v>0</v>
      </c>
      <c r="H6" s="1180">
        <v>0</v>
      </c>
      <c r="I6" s="1180">
        <v>0</v>
      </c>
      <c r="J6" s="1180">
        <v>0</v>
      </c>
    </row>
    <row r="7" spans="1:24" x14ac:dyDescent="0.25">
      <c r="A7" s="349">
        <v>2</v>
      </c>
      <c r="B7" s="1169" t="s">
        <v>1221</v>
      </c>
      <c r="C7" s="1180">
        <v>0</v>
      </c>
      <c r="D7" s="1180">
        <v>0</v>
      </c>
      <c r="E7" s="1180">
        <v>0</v>
      </c>
      <c r="F7" s="1180">
        <v>0</v>
      </c>
      <c r="G7" s="1180">
        <v>0</v>
      </c>
      <c r="H7" s="1180">
        <v>0</v>
      </c>
      <c r="I7" s="1180">
        <v>0</v>
      </c>
      <c r="J7" s="1180">
        <v>0</v>
      </c>
    </row>
    <row r="8" spans="1:24" ht="45" x14ac:dyDescent="0.25">
      <c r="A8" s="349">
        <v>3</v>
      </c>
      <c r="B8" s="1169" t="s">
        <v>1220</v>
      </c>
      <c r="C8" s="1180">
        <v>0</v>
      </c>
      <c r="D8" s="1180">
        <v>0</v>
      </c>
      <c r="E8" s="1180">
        <v>0</v>
      </c>
      <c r="F8" s="1180">
        <v>0</v>
      </c>
      <c r="G8" s="1180">
        <v>0</v>
      </c>
      <c r="H8" s="1180">
        <v>0</v>
      </c>
      <c r="I8" s="1180">
        <v>0</v>
      </c>
      <c r="J8" s="1180">
        <v>0</v>
      </c>
    </row>
    <row r="9" spans="1:24" ht="45" x14ac:dyDescent="0.25">
      <c r="A9" s="349">
        <v>4</v>
      </c>
      <c r="B9" s="1169" t="s">
        <v>1219</v>
      </c>
      <c r="C9" s="1180">
        <v>0</v>
      </c>
      <c r="D9" s="1180">
        <v>0</v>
      </c>
      <c r="E9" s="1180">
        <v>0</v>
      </c>
      <c r="F9" s="1180">
        <v>0</v>
      </c>
      <c r="G9" s="1180">
        <v>0</v>
      </c>
      <c r="H9" s="1180">
        <v>0</v>
      </c>
      <c r="I9" s="1180">
        <v>0</v>
      </c>
      <c r="J9" s="1180">
        <v>0</v>
      </c>
    </row>
    <row r="10" spans="1:24" x14ac:dyDescent="0.25">
      <c r="A10" s="349">
        <v>5</v>
      </c>
      <c r="B10" s="1169" t="s">
        <v>1218</v>
      </c>
      <c r="C10" s="1180">
        <v>0</v>
      </c>
      <c r="D10" s="1180">
        <v>0</v>
      </c>
      <c r="E10" s="1180">
        <v>0</v>
      </c>
      <c r="F10" s="1180">
        <v>0</v>
      </c>
      <c r="G10" s="1180">
        <v>0</v>
      </c>
      <c r="H10" s="1180">
        <v>0</v>
      </c>
      <c r="I10" s="1180">
        <v>0</v>
      </c>
      <c r="J10" s="1180">
        <v>0</v>
      </c>
    </row>
    <row r="11" spans="1:24" x14ac:dyDescent="0.25">
      <c r="A11" s="349">
        <v>6</v>
      </c>
      <c r="B11" s="1169" t="s">
        <v>1217</v>
      </c>
      <c r="C11" s="1180">
        <v>0</v>
      </c>
      <c r="D11" s="1180">
        <v>0</v>
      </c>
      <c r="E11" s="1180">
        <v>0</v>
      </c>
      <c r="F11" s="1180">
        <v>0</v>
      </c>
      <c r="G11" s="1180">
        <v>0</v>
      </c>
      <c r="H11" s="1180">
        <v>0</v>
      </c>
      <c r="I11" s="1180">
        <v>0</v>
      </c>
      <c r="J11" s="1180">
        <v>0</v>
      </c>
    </row>
    <row r="12" spans="1:24" ht="30" x14ac:dyDescent="0.25">
      <c r="A12" s="279">
        <v>7</v>
      </c>
      <c r="B12" s="1161" t="s">
        <v>1222</v>
      </c>
      <c r="C12" s="1180">
        <v>1.26</v>
      </c>
      <c r="D12" s="1180">
        <v>0.54</v>
      </c>
      <c r="E12" s="1180">
        <v>0.72</v>
      </c>
      <c r="F12" s="1180">
        <v>0</v>
      </c>
      <c r="G12" s="1180">
        <v>0</v>
      </c>
      <c r="H12" s="1180">
        <v>0</v>
      </c>
      <c r="I12" s="1180">
        <v>0</v>
      </c>
      <c r="J12" s="1180">
        <v>2.8540799999999997</v>
      </c>
    </row>
    <row r="13" spans="1:24" x14ac:dyDescent="0.25">
      <c r="A13" s="279">
        <v>8</v>
      </c>
      <c r="B13" s="1169" t="s">
        <v>1221</v>
      </c>
      <c r="C13" s="1180">
        <v>0.36</v>
      </c>
      <c r="D13" s="1180">
        <v>0</v>
      </c>
      <c r="E13" s="1180">
        <v>0.36</v>
      </c>
      <c r="F13" s="1180">
        <v>0</v>
      </c>
      <c r="G13" s="1180">
        <v>0</v>
      </c>
      <c r="H13" s="1180">
        <v>0</v>
      </c>
      <c r="I13" s="1180">
        <v>0</v>
      </c>
      <c r="J13" s="1180">
        <v>0.76</v>
      </c>
    </row>
    <row r="14" spans="1:24" ht="45" x14ac:dyDescent="0.25">
      <c r="A14" s="279">
        <v>9</v>
      </c>
      <c r="B14" s="1169" t="s">
        <v>1220</v>
      </c>
      <c r="C14" s="1180">
        <v>0</v>
      </c>
      <c r="D14" s="1180">
        <v>0</v>
      </c>
      <c r="E14" s="1180">
        <v>0</v>
      </c>
      <c r="F14" s="1180">
        <v>0</v>
      </c>
      <c r="G14" s="1180">
        <v>0</v>
      </c>
      <c r="H14" s="1180">
        <v>0</v>
      </c>
      <c r="I14" s="1180">
        <v>0</v>
      </c>
      <c r="J14" s="1180">
        <v>0.19408</v>
      </c>
    </row>
    <row r="15" spans="1:24" ht="45" x14ac:dyDescent="0.25">
      <c r="A15" s="279">
        <v>10</v>
      </c>
      <c r="B15" s="1169" t="s">
        <v>1219</v>
      </c>
      <c r="C15" s="1180">
        <v>0.9</v>
      </c>
      <c r="D15" s="1180">
        <v>0.54</v>
      </c>
      <c r="E15" s="1180">
        <v>0.36</v>
      </c>
      <c r="F15" s="1180">
        <v>0</v>
      </c>
      <c r="G15" s="1180">
        <v>0</v>
      </c>
      <c r="H15" s="1180">
        <v>0</v>
      </c>
      <c r="I15" s="1180">
        <v>0</v>
      </c>
      <c r="J15" s="1180">
        <v>1.9</v>
      </c>
    </row>
    <row r="16" spans="1:24" x14ac:dyDescent="0.25">
      <c r="A16" s="279">
        <v>11</v>
      </c>
      <c r="B16" s="1169" t="s">
        <v>1218</v>
      </c>
      <c r="C16" s="1180">
        <v>0</v>
      </c>
      <c r="D16" s="1180">
        <v>0</v>
      </c>
      <c r="E16" s="1180">
        <v>0</v>
      </c>
      <c r="F16" s="1180">
        <v>0</v>
      </c>
      <c r="G16" s="1180">
        <v>0</v>
      </c>
      <c r="H16" s="1180">
        <v>0</v>
      </c>
      <c r="I16" s="1180">
        <v>0</v>
      </c>
      <c r="J16" s="1180">
        <v>0</v>
      </c>
    </row>
    <row r="17" spans="1:12" x14ac:dyDescent="0.25">
      <c r="A17" s="279">
        <v>12</v>
      </c>
      <c r="B17" s="1169" t="s">
        <v>1217</v>
      </c>
      <c r="C17" s="1180">
        <v>0</v>
      </c>
      <c r="D17" s="1180">
        <v>0</v>
      </c>
      <c r="E17" s="1180">
        <v>0</v>
      </c>
      <c r="F17" s="1180">
        <v>0</v>
      </c>
      <c r="G17" s="1180">
        <v>0</v>
      </c>
      <c r="H17" s="1180">
        <v>0</v>
      </c>
      <c r="I17" s="1180">
        <v>0</v>
      </c>
      <c r="J17" s="1180">
        <v>0</v>
      </c>
    </row>
    <row r="18" spans="1:12" x14ac:dyDescent="0.25">
      <c r="A18" s="279">
        <v>13</v>
      </c>
      <c r="B18" s="41" t="s">
        <v>1179</v>
      </c>
      <c r="C18" s="1180">
        <v>0.12130000000000001</v>
      </c>
      <c r="D18" s="1180">
        <v>0</v>
      </c>
      <c r="E18" s="1180">
        <v>0.12130000000000001</v>
      </c>
      <c r="F18" s="1180">
        <v>0</v>
      </c>
      <c r="G18" s="1180">
        <v>0</v>
      </c>
      <c r="H18" s="1180">
        <v>0</v>
      </c>
      <c r="I18" s="1180">
        <v>0.26685999999999999</v>
      </c>
      <c r="J18" s="1180">
        <v>0.38816000000000001</v>
      </c>
    </row>
    <row r="19" spans="1:12" x14ac:dyDescent="0.25">
      <c r="A19" s="279">
        <v>14</v>
      </c>
      <c r="B19" s="1169" t="s">
        <v>1221</v>
      </c>
      <c r="C19" s="1180">
        <v>0</v>
      </c>
      <c r="D19" s="1180">
        <v>0</v>
      </c>
      <c r="E19" s="1180">
        <v>0</v>
      </c>
      <c r="F19" s="1180">
        <v>0</v>
      </c>
      <c r="G19" s="1180">
        <v>0</v>
      </c>
      <c r="H19" s="1180">
        <v>0</v>
      </c>
      <c r="I19" s="1180">
        <v>0</v>
      </c>
      <c r="J19" s="1180">
        <v>0</v>
      </c>
    </row>
    <row r="20" spans="1:12" ht="45" x14ac:dyDescent="0.25">
      <c r="A20" s="279">
        <v>15</v>
      </c>
      <c r="B20" s="1169" t="s">
        <v>1220</v>
      </c>
      <c r="C20" s="1180">
        <v>0.12130000000000001</v>
      </c>
      <c r="D20" s="1180">
        <v>0</v>
      </c>
      <c r="E20" s="1180">
        <v>0.12130000000000001</v>
      </c>
      <c r="F20" s="1180">
        <v>0</v>
      </c>
      <c r="G20" s="1180">
        <v>0</v>
      </c>
      <c r="H20" s="1180">
        <v>0</v>
      </c>
      <c r="I20" s="1180">
        <v>0.26685999999999999</v>
      </c>
      <c r="J20" s="1180">
        <v>0.38816000000000001</v>
      </c>
    </row>
    <row r="21" spans="1:12" ht="45" x14ac:dyDescent="0.25">
      <c r="A21" s="279">
        <v>16</v>
      </c>
      <c r="B21" s="1169" t="s">
        <v>1219</v>
      </c>
      <c r="C21" s="1180">
        <v>0</v>
      </c>
      <c r="D21" s="1180">
        <v>0</v>
      </c>
      <c r="E21" s="1180">
        <v>0</v>
      </c>
      <c r="F21" s="1180">
        <v>0</v>
      </c>
      <c r="G21" s="1180">
        <v>0</v>
      </c>
      <c r="H21" s="1180">
        <v>0</v>
      </c>
      <c r="I21" s="1180">
        <v>0</v>
      </c>
      <c r="J21" s="1180">
        <v>0</v>
      </c>
    </row>
    <row r="22" spans="1:12" x14ac:dyDescent="0.25">
      <c r="A22" s="279">
        <v>17</v>
      </c>
      <c r="B22" s="1169" t="s">
        <v>1218</v>
      </c>
      <c r="C22" s="1180">
        <v>0</v>
      </c>
      <c r="D22" s="1180">
        <v>0</v>
      </c>
      <c r="E22" s="1180">
        <v>0</v>
      </c>
      <c r="F22" s="1180">
        <v>0</v>
      </c>
      <c r="G22" s="1180">
        <v>0</v>
      </c>
      <c r="H22" s="1180">
        <v>0</v>
      </c>
      <c r="I22" s="1180">
        <v>0</v>
      </c>
      <c r="J22" s="1180">
        <v>0</v>
      </c>
    </row>
    <row r="23" spans="1:12" x14ac:dyDescent="0.25">
      <c r="A23" s="279">
        <v>18</v>
      </c>
      <c r="B23" s="1169" t="s">
        <v>1217</v>
      </c>
      <c r="C23" s="1180">
        <v>0</v>
      </c>
      <c r="D23" s="1180">
        <v>0</v>
      </c>
      <c r="E23" s="1180">
        <v>0</v>
      </c>
      <c r="F23" s="1180">
        <v>0</v>
      </c>
      <c r="G23" s="1180">
        <v>0</v>
      </c>
      <c r="H23" s="1180">
        <v>0</v>
      </c>
      <c r="I23" s="1180">
        <v>0</v>
      </c>
      <c r="J23" s="1180">
        <v>0</v>
      </c>
    </row>
    <row r="24" spans="1:12" x14ac:dyDescent="0.25">
      <c r="A24" s="279">
        <v>19</v>
      </c>
      <c r="B24" s="1170" t="s">
        <v>1180</v>
      </c>
      <c r="C24" s="1180">
        <v>0</v>
      </c>
      <c r="D24" s="1180">
        <v>0</v>
      </c>
      <c r="E24" s="1180">
        <v>0</v>
      </c>
      <c r="F24" s="1180">
        <v>0</v>
      </c>
      <c r="G24" s="1180">
        <v>0</v>
      </c>
      <c r="H24" s="1180">
        <v>0</v>
      </c>
      <c r="I24" s="1180">
        <v>9.7040000000000001E-2</v>
      </c>
      <c r="J24" s="1180">
        <v>0.24260000000000004</v>
      </c>
    </row>
    <row r="25" spans="1:12" x14ac:dyDescent="0.25">
      <c r="A25" s="279">
        <v>20</v>
      </c>
      <c r="B25" s="1169" t="s">
        <v>1221</v>
      </c>
      <c r="C25" s="1180">
        <v>0</v>
      </c>
      <c r="D25" s="1180">
        <v>0</v>
      </c>
      <c r="E25" s="1180">
        <v>0</v>
      </c>
      <c r="F25" s="1180">
        <v>0</v>
      </c>
      <c r="G25" s="1180">
        <v>0</v>
      </c>
      <c r="H25" s="1180">
        <v>0</v>
      </c>
      <c r="I25" s="1180">
        <v>0</v>
      </c>
      <c r="J25" s="1180">
        <v>0</v>
      </c>
      <c r="L25" s="357"/>
    </row>
    <row r="26" spans="1:12" ht="45" x14ac:dyDescent="0.25">
      <c r="A26" s="279">
        <v>21</v>
      </c>
      <c r="B26" s="1169" t="s">
        <v>1220</v>
      </c>
      <c r="C26" s="1180">
        <v>0</v>
      </c>
      <c r="D26" s="1180">
        <v>0</v>
      </c>
      <c r="E26" s="1180">
        <v>0</v>
      </c>
      <c r="F26" s="1180">
        <v>0</v>
      </c>
      <c r="G26" s="1180">
        <v>0</v>
      </c>
      <c r="H26" s="1180">
        <v>0</v>
      </c>
      <c r="I26" s="1180">
        <v>9.7040000000000001E-2</v>
      </c>
      <c r="J26" s="1180">
        <v>0.24260000000000004</v>
      </c>
    </row>
    <row r="27" spans="1:12" ht="45" x14ac:dyDescent="0.25">
      <c r="A27" s="279">
        <v>22</v>
      </c>
      <c r="B27" s="1169" t="s">
        <v>1219</v>
      </c>
      <c r="C27" s="1180">
        <v>0</v>
      </c>
      <c r="D27" s="1180">
        <v>0</v>
      </c>
      <c r="E27" s="1180">
        <v>0</v>
      </c>
      <c r="F27" s="1180">
        <v>0</v>
      </c>
      <c r="G27" s="1180">
        <v>0</v>
      </c>
      <c r="H27" s="1180">
        <v>0</v>
      </c>
      <c r="I27" s="1180">
        <v>0</v>
      </c>
      <c r="J27" s="1180">
        <v>0</v>
      </c>
    </row>
    <row r="28" spans="1:12" x14ac:dyDescent="0.25">
      <c r="A28" s="279">
        <v>23</v>
      </c>
      <c r="B28" s="1169" t="s">
        <v>1218</v>
      </c>
      <c r="C28" s="1180">
        <v>0</v>
      </c>
      <c r="D28" s="1180">
        <v>0</v>
      </c>
      <c r="E28" s="1180">
        <v>0</v>
      </c>
      <c r="F28" s="1180">
        <v>0</v>
      </c>
      <c r="G28" s="1180">
        <v>0</v>
      </c>
      <c r="H28" s="1180">
        <v>0</v>
      </c>
      <c r="I28" s="1180">
        <v>0</v>
      </c>
      <c r="J28" s="1180">
        <v>0</v>
      </c>
    </row>
    <row r="29" spans="1:12" x14ac:dyDescent="0.25">
      <c r="A29" s="279">
        <v>24</v>
      </c>
      <c r="B29" s="1169" t="s">
        <v>1217</v>
      </c>
      <c r="C29" s="1180">
        <v>0</v>
      </c>
      <c r="D29" s="1180">
        <v>0</v>
      </c>
      <c r="E29" s="1180">
        <v>0</v>
      </c>
      <c r="F29" s="1180">
        <v>0</v>
      </c>
      <c r="G29" s="1180">
        <v>0</v>
      </c>
      <c r="H29" s="1180">
        <v>0</v>
      </c>
      <c r="I29" s="1180">
        <v>0</v>
      </c>
      <c r="J29" s="1180">
        <v>0</v>
      </c>
    </row>
    <row r="30" spans="1:12" x14ac:dyDescent="0.25">
      <c r="A30" s="279">
        <v>25</v>
      </c>
      <c r="B30" s="1171" t="s">
        <v>1216</v>
      </c>
      <c r="C30" s="1180">
        <v>1.3813</v>
      </c>
      <c r="D30" s="1180">
        <v>0.54</v>
      </c>
      <c r="E30" s="1180">
        <v>0.84130000000000005</v>
      </c>
      <c r="F30" s="1180">
        <v>0</v>
      </c>
      <c r="G30" s="1180">
        <v>0</v>
      </c>
      <c r="H30" s="1180">
        <v>0</v>
      </c>
      <c r="I30" s="1180">
        <v>0.3639</v>
      </c>
      <c r="J30" s="1180">
        <v>3.4848400000000002</v>
      </c>
    </row>
  </sheetData>
  <pageMargins left="0.70866141732283472" right="0.70866141732283472" top="0.74803149606299213" bottom="0.74803149606299213" header="0.31496062992125984" footer="0.31496062992125984"/>
  <pageSetup paperSize="9" scale="59" fitToHeight="0" orientation="landscape" cellComments="asDisplayed" r:id="rId1"/>
  <headerFooter>
    <oddHeader>&amp;CCS
Příloha XXXIII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B0F0"/>
  </sheetPr>
  <dimension ref="A1:E19"/>
  <sheetViews>
    <sheetView showGridLines="0" zoomScaleNormal="100" workbookViewId="0">
      <selection sqref="A1:XFD1048576"/>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5" ht="33.75" customHeight="1" x14ac:dyDescent="0.25">
      <c r="A1" s="183" t="s">
        <v>1170</v>
      </c>
    </row>
    <row r="2" spans="1:5" ht="18" customHeight="1" x14ac:dyDescent="0.25">
      <c r="C2" s="281" t="s">
        <v>6</v>
      </c>
    </row>
    <row r="3" spans="1:5" ht="30" x14ac:dyDescent="0.25">
      <c r="B3" s="665" t="s">
        <v>1234</v>
      </c>
      <c r="C3" s="366" t="s">
        <v>1235</v>
      </c>
    </row>
    <row r="4" spans="1:5" x14ac:dyDescent="0.25">
      <c r="A4" s="281">
        <v>1</v>
      </c>
      <c r="B4" s="666" t="s">
        <v>1236</v>
      </c>
      <c r="C4" s="235">
        <v>0</v>
      </c>
      <c r="D4" s="929"/>
      <c r="E4" s="929"/>
    </row>
    <row r="5" spans="1:5" x14ac:dyDescent="0.25">
      <c r="A5" s="281">
        <v>2</v>
      </c>
      <c r="B5" s="666" t="s">
        <v>1237</v>
      </c>
      <c r="C5" s="235">
        <v>0</v>
      </c>
    </row>
    <row r="6" spans="1:5" x14ac:dyDescent="0.25">
      <c r="A6" s="281">
        <v>3</v>
      </c>
      <c r="B6" s="666" t="s">
        <v>1238</v>
      </c>
      <c r="C6" s="235">
        <v>0</v>
      </c>
    </row>
    <row r="7" spans="1:5" x14ac:dyDescent="0.25">
      <c r="A7" s="281">
        <v>4</v>
      </c>
      <c r="B7" s="666" t="s">
        <v>1239</v>
      </c>
      <c r="C7" s="235">
        <v>0</v>
      </c>
    </row>
    <row r="8" spans="1:5" x14ac:dyDescent="0.25">
      <c r="A8" s="281">
        <v>5</v>
      </c>
      <c r="B8" s="666" t="s">
        <v>1240</v>
      </c>
      <c r="C8" s="235">
        <v>0</v>
      </c>
    </row>
    <row r="9" spans="1:5" x14ac:dyDescent="0.25">
      <c r="A9" s="281">
        <v>6</v>
      </c>
      <c r="B9" s="666" t="s">
        <v>1241</v>
      </c>
      <c r="C9" s="235">
        <v>0</v>
      </c>
    </row>
    <row r="10" spans="1:5" x14ac:dyDescent="0.25">
      <c r="A10" s="281">
        <v>7</v>
      </c>
      <c r="B10" s="666" t="s">
        <v>1242</v>
      </c>
      <c r="C10" s="235">
        <v>0</v>
      </c>
    </row>
    <row r="11" spans="1:5" x14ac:dyDescent="0.25">
      <c r="A11" s="281">
        <v>8</v>
      </c>
      <c r="B11" s="666" t="s">
        <v>1243</v>
      </c>
      <c r="C11" s="235">
        <v>0</v>
      </c>
    </row>
    <row r="12" spans="1:5" x14ac:dyDescent="0.25">
      <c r="A12" s="281">
        <v>9</v>
      </c>
      <c r="B12" s="666" t="s">
        <v>1244</v>
      </c>
      <c r="C12" s="235">
        <v>0</v>
      </c>
    </row>
    <row r="13" spans="1:5" x14ac:dyDescent="0.25">
      <c r="A13" s="281">
        <v>10</v>
      </c>
      <c r="B13" s="666" t="s">
        <v>1245</v>
      </c>
      <c r="C13" s="235">
        <v>0</v>
      </c>
    </row>
    <row r="14" spans="1:5" x14ac:dyDescent="0.25">
      <c r="A14" s="281">
        <v>11</v>
      </c>
      <c r="B14" s="666" t="s">
        <v>1246</v>
      </c>
      <c r="C14" s="235">
        <v>0</v>
      </c>
    </row>
    <row r="15" spans="1:5" ht="30" x14ac:dyDescent="0.25">
      <c r="A15" s="280" t="s">
        <v>1247</v>
      </c>
      <c r="B15" s="358" t="s">
        <v>1248</v>
      </c>
      <c r="C15" s="235">
        <v>0</v>
      </c>
    </row>
    <row r="19" spans="3:3" x14ac:dyDescent="0.25">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view="pageLayout" zoomScale="115" zoomScaleNormal="100" zoomScalePageLayoutView="115" workbookViewId="0">
      <selection activeCell="E7" sqref="E7"/>
    </sheetView>
  </sheetViews>
  <sheetFormatPr defaultRowHeight="15" x14ac:dyDescent="0.25"/>
  <cols>
    <col min="1" max="1" width="4.5703125" customWidth="1"/>
    <col min="2" max="2" width="68.140625" customWidth="1"/>
    <col min="3" max="3" width="21.140625" customWidth="1"/>
    <col min="4" max="4" width="32.140625" customWidth="1"/>
  </cols>
  <sheetData>
    <row r="1" spans="1:6" x14ac:dyDescent="0.25">
      <c r="A1" s="1"/>
      <c r="B1" s="1"/>
      <c r="C1" s="1"/>
      <c r="D1" s="1"/>
      <c r="E1" s="1"/>
      <c r="F1" s="1"/>
    </row>
    <row r="2" spans="1:6" x14ac:dyDescent="0.25">
      <c r="A2" s="8"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3"/>
      <c r="B5" s="24"/>
      <c r="C5" s="18" t="s">
        <v>6</v>
      </c>
      <c r="D5" s="18" t="s">
        <v>7</v>
      </c>
      <c r="E5" s="1"/>
      <c r="F5" s="1"/>
    </row>
    <row r="6" spans="1:6" x14ac:dyDescent="0.25">
      <c r="A6" s="23"/>
      <c r="B6" s="24"/>
      <c r="C6" s="18" t="s">
        <v>106</v>
      </c>
      <c r="D6" s="18" t="s">
        <v>107</v>
      </c>
      <c r="E6" s="1"/>
      <c r="F6" s="1"/>
    </row>
    <row r="7" spans="1:6" ht="30" x14ac:dyDescent="0.25">
      <c r="A7" s="18">
        <v>1</v>
      </c>
      <c r="B7" s="25" t="s">
        <v>108</v>
      </c>
      <c r="C7" s="932"/>
      <c r="D7" s="932"/>
    </row>
    <row r="8" spans="1:6" x14ac:dyDescent="0.25">
      <c r="A8" s="1"/>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
      <c r="C12" s="1"/>
      <c r="D12" s="1"/>
      <c r="E12" s="1"/>
      <c r="F12" s="1"/>
    </row>
    <row r="13" spans="1:6" x14ac:dyDescent="0.2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showGridLines="0" view="pageLayout" zoomScaleNormal="100" workbookViewId="0"/>
  </sheetViews>
  <sheetFormatPr defaultRowHeight="15" x14ac:dyDescent="0.25"/>
  <cols>
    <col min="1" max="1" width="6.140625" customWidth="1"/>
    <col min="2" max="2" width="74.140625" customWidth="1"/>
    <col min="3" max="3" width="19.140625" customWidth="1"/>
  </cols>
  <sheetData>
    <row r="2" spans="1:3" x14ac:dyDescent="0.25">
      <c r="A2" s="1"/>
      <c r="B2" s="1"/>
      <c r="C2" s="1"/>
    </row>
    <row r="3" spans="1:3" x14ac:dyDescent="0.25">
      <c r="A3" s="8"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8" t="s">
        <v>6</v>
      </c>
    </row>
    <row r="8" spans="1:3" x14ac:dyDescent="0.25">
      <c r="A8" s="21"/>
      <c r="B8" s="22"/>
      <c r="C8" s="18" t="s">
        <v>9</v>
      </c>
    </row>
    <row r="9" spans="1:3" ht="15.75" customHeight="1" x14ac:dyDescent="0.25">
      <c r="A9" s="18">
        <v>1</v>
      </c>
      <c r="B9" s="20" t="s">
        <v>109</v>
      </c>
      <c r="C9" s="18"/>
    </row>
    <row r="10" spans="1:3" x14ac:dyDescent="0.25">
      <c r="A10" s="18">
        <v>2</v>
      </c>
      <c r="B10" s="20" t="s">
        <v>110</v>
      </c>
      <c r="C10" s="18"/>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showGridLines="0" zoomScaleNormal="100" workbookViewId="0"/>
  </sheetViews>
  <sheetFormatPr defaultRowHeight="15" x14ac:dyDescent="0.25"/>
  <sheetData>
    <row r="2" spans="2:12" ht="24.75" customHeight="1" x14ac:dyDescent="0.25">
      <c r="B2" s="481" t="s">
        <v>1743</v>
      </c>
    </row>
    <row r="3" spans="2:12" x14ac:dyDescent="0.25">
      <c r="B3" s="568" t="s">
        <v>1145</v>
      </c>
    </row>
    <row r="5" spans="2:12" x14ac:dyDescent="0.25">
      <c r="B5" s="1199" t="s">
        <v>123</v>
      </c>
      <c r="C5" s="1200"/>
      <c r="D5" s="1200"/>
      <c r="E5" s="1200"/>
      <c r="F5" s="1200"/>
      <c r="G5" s="1200"/>
      <c r="H5" s="1200"/>
      <c r="I5" s="1200"/>
      <c r="J5" s="1200"/>
      <c r="K5" s="1200"/>
      <c r="L5" s="1201"/>
    </row>
    <row r="6" spans="2:12" x14ac:dyDescent="0.25">
      <c r="B6" s="1204" t="s">
        <v>124</v>
      </c>
      <c r="C6" s="1205"/>
      <c r="D6" s="1205"/>
      <c r="E6" s="1205"/>
      <c r="F6" s="1205"/>
      <c r="G6" s="1205"/>
      <c r="H6" s="1205"/>
      <c r="I6" s="1205"/>
      <c r="J6" s="1205"/>
      <c r="K6" s="1205"/>
      <c r="L6" s="1206"/>
    </row>
    <row r="7" spans="2:12" ht="22.5" customHeight="1" x14ac:dyDescent="0.25">
      <c r="B7" s="1197"/>
      <c r="C7" s="1197"/>
      <c r="D7" s="1197"/>
      <c r="E7" s="1197"/>
      <c r="F7" s="1197"/>
      <c r="G7" s="1197"/>
      <c r="H7" s="1197"/>
      <c r="I7" s="1197"/>
      <c r="J7" s="1197"/>
      <c r="K7" s="1197"/>
      <c r="L7" s="1197"/>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C13"/>
  <sheetViews>
    <sheetView showGridLines="0" view="pageLayout" zoomScaleNormal="100" workbookViewId="0"/>
  </sheetViews>
  <sheetFormatPr defaultColWidth="9.140625" defaultRowHeight="15" x14ac:dyDescent="0.25"/>
  <cols>
    <col min="1" max="1" width="25.140625" customWidth="1"/>
    <col min="2" max="2" width="13.42578125" customWidth="1"/>
    <col min="3" max="3" width="89.42578125" customWidth="1"/>
  </cols>
  <sheetData>
    <row r="2" spans="1:3" ht="18.75" x14ac:dyDescent="0.3">
      <c r="A2" s="53" t="s">
        <v>123</v>
      </c>
    </row>
    <row r="3" spans="1:3" x14ac:dyDescent="0.25">
      <c r="A3" t="s">
        <v>125</v>
      </c>
    </row>
    <row r="6" spans="1:3" x14ac:dyDescent="0.25">
      <c r="A6" s="54" t="s">
        <v>126</v>
      </c>
      <c r="B6" s="54" t="s">
        <v>120</v>
      </c>
      <c r="C6" s="55" t="s">
        <v>127</v>
      </c>
    </row>
    <row r="7" spans="1:3" x14ac:dyDescent="0.25">
      <c r="A7" s="56" t="s">
        <v>128</v>
      </c>
      <c r="B7" s="56" t="s">
        <v>116</v>
      </c>
      <c r="C7" s="55" t="s">
        <v>129</v>
      </c>
    </row>
    <row r="8" spans="1:3" x14ac:dyDescent="0.25">
      <c r="A8" s="54" t="s">
        <v>130</v>
      </c>
      <c r="B8" s="54" t="s">
        <v>131</v>
      </c>
      <c r="C8" s="55" t="s">
        <v>132</v>
      </c>
    </row>
    <row r="9" spans="1:3" x14ac:dyDescent="0.25">
      <c r="A9" s="54" t="s">
        <v>133</v>
      </c>
      <c r="B9" s="54" t="s">
        <v>134</v>
      </c>
      <c r="C9" s="55" t="s">
        <v>135</v>
      </c>
    </row>
    <row r="10" spans="1:3" x14ac:dyDescent="0.25">
      <c r="A10" s="54" t="s">
        <v>136</v>
      </c>
      <c r="B10" s="54" t="s">
        <v>137</v>
      </c>
      <c r="C10" s="55" t="s">
        <v>138</v>
      </c>
    </row>
    <row r="11" spans="1:3" x14ac:dyDescent="0.25">
      <c r="A11" s="54" t="s">
        <v>136</v>
      </c>
      <c r="B11" s="54" t="s">
        <v>139</v>
      </c>
      <c r="C11" s="55" t="s">
        <v>140</v>
      </c>
    </row>
    <row r="12" spans="1:3" x14ac:dyDescent="0.25">
      <c r="A12" s="54" t="s">
        <v>141</v>
      </c>
      <c r="B12" s="54" t="s">
        <v>142</v>
      </c>
      <c r="C12" s="55" t="s">
        <v>143</v>
      </c>
    </row>
    <row r="13" spans="1:3" ht="30" x14ac:dyDescent="0.25">
      <c r="A13" s="54" t="s">
        <v>144</v>
      </c>
      <c r="B13" s="54" t="s">
        <v>145</v>
      </c>
      <c r="C13" s="55" t="s">
        <v>146</v>
      </c>
    </row>
  </sheetData>
  <conditionalFormatting sqref="C8:C10">
    <cfRule type="cellIs" dxfId="12" priority="2" stopIfTrue="1" operator="lessThan">
      <formula>0</formula>
    </cfRule>
  </conditionalFormatting>
  <conditionalFormatting sqref="C11:C12">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50"/>
    <pageSetUpPr fitToPage="1"/>
  </sheetPr>
  <dimension ref="A1:U274"/>
  <sheetViews>
    <sheetView view="pageBreakPreview" zoomScaleNormal="85" zoomScaleSheetLayoutView="100" workbookViewId="0">
      <selection activeCell="C25" sqref="C25"/>
    </sheetView>
  </sheetViews>
  <sheetFormatPr defaultColWidth="9.140625" defaultRowHeight="12.75" x14ac:dyDescent="0.2"/>
  <cols>
    <col min="1" max="1" width="4.5703125" style="290" customWidth="1"/>
    <col min="2" max="2" width="30.28515625" style="306" customWidth="1"/>
    <col min="3" max="3" width="76.28515625" style="290" customWidth="1"/>
    <col min="4" max="4" width="9.85546875" style="290" customWidth="1"/>
    <col min="5" max="5" width="11" style="290" customWidth="1"/>
    <col min="6" max="6" width="17" style="290" customWidth="1"/>
    <col min="7" max="7" width="18.5703125" style="290" customWidth="1"/>
    <col min="8" max="8" width="16.28515625" style="290" customWidth="1"/>
    <col min="9" max="10" width="14.85546875" style="290" customWidth="1"/>
    <col min="11" max="11" width="11.85546875" style="290" customWidth="1"/>
    <col min="12" max="12" width="8.5703125" style="290" customWidth="1"/>
    <col min="13" max="13" width="15" style="290" customWidth="1"/>
    <col min="14" max="14" width="11.7109375" style="290" customWidth="1"/>
    <col min="15" max="15" width="10.42578125" style="290" customWidth="1"/>
    <col min="16" max="16" width="17.5703125" style="290" customWidth="1"/>
    <col min="17" max="17" width="28.85546875" style="290" hidden="1" customWidth="1"/>
    <col min="18" max="18" width="15.7109375" style="290" customWidth="1"/>
    <col min="19" max="16384" width="9.140625" style="290"/>
  </cols>
  <sheetData>
    <row r="1" spans="2:21" s="285" customFormat="1" ht="16.5" thickBot="1" x14ac:dyDescent="0.25">
      <c r="B1" s="1195" t="s">
        <v>1931</v>
      </c>
      <c r="C1" s="1196"/>
      <c r="D1" s="284"/>
      <c r="E1" s="284"/>
      <c r="F1" s="284"/>
      <c r="G1" s="284"/>
      <c r="H1" s="284"/>
      <c r="I1" s="284"/>
      <c r="J1" s="284"/>
      <c r="K1" s="284"/>
      <c r="L1" s="284"/>
      <c r="M1" s="284"/>
      <c r="N1" s="284"/>
      <c r="O1" s="284"/>
      <c r="P1" s="284"/>
      <c r="Q1" s="1183"/>
      <c r="R1" s="1183"/>
      <c r="S1" s="1183"/>
      <c r="T1" s="1183"/>
    </row>
    <row r="2" spans="2:21" ht="15" customHeight="1" thickBot="1" x14ac:dyDescent="0.25">
      <c r="B2" s="1190" t="s">
        <v>1865</v>
      </c>
      <c r="C2" s="1191"/>
      <c r="D2" s="286"/>
      <c r="E2" s="286"/>
      <c r="F2" s="286"/>
      <c r="G2" s="286"/>
      <c r="H2" s="287"/>
      <c r="I2" s="287"/>
      <c r="J2" s="287"/>
      <c r="K2" s="287"/>
      <c r="L2" s="287"/>
      <c r="M2" s="287"/>
      <c r="N2" s="287"/>
      <c r="O2" s="287"/>
      <c r="P2" s="287"/>
      <c r="Q2" s="905"/>
      <c r="R2" s="288"/>
      <c r="S2" s="289"/>
    </row>
    <row r="3" spans="2:21" ht="15" customHeight="1" thickBot="1" x14ac:dyDescent="0.3">
      <c r="B3" s="598" t="s">
        <v>1866</v>
      </c>
      <c r="C3" s="599" t="s">
        <v>945</v>
      </c>
      <c r="D3" s="291"/>
      <c r="E3" s="291"/>
      <c r="F3" s="292"/>
      <c r="G3" s="293"/>
      <c r="H3" s="294"/>
      <c r="I3" s="295"/>
      <c r="J3" s="295"/>
      <c r="K3" s="295"/>
      <c r="L3" s="295"/>
      <c r="M3" s="295"/>
      <c r="N3" s="295"/>
      <c r="O3" s="295"/>
      <c r="P3" s="295"/>
      <c r="Q3" s="905"/>
      <c r="R3" s="288"/>
      <c r="S3" s="289"/>
    </row>
    <row r="4" spans="2:21" ht="15" customHeight="1" thickBot="1" x14ac:dyDescent="0.3">
      <c r="B4" s="600" t="s">
        <v>1867</v>
      </c>
      <c r="C4" s="601" t="s">
        <v>945</v>
      </c>
      <c r="D4" s="297"/>
      <c r="E4" s="297"/>
      <c r="F4" s="298"/>
      <c r="G4" s="298"/>
      <c r="H4" s="1192"/>
      <c r="I4" s="1193"/>
      <c r="J4" s="1193"/>
      <c r="K4" s="1193"/>
      <c r="L4" s="1193"/>
      <c r="M4" s="1193"/>
      <c r="N4" s="1193"/>
      <c r="O4" s="1193"/>
      <c r="P4" s="1194"/>
      <c r="Q4" s="905"/>
      <c r="R4" s="288"/>
      <c r="S4" s="289"/>
    </row>
    <row r="5" spans="2:21" ht="99" customHeight="1" thickBot="1" x14ac:dyDescent="0.3">
      <c r="B5" s="296"/>
      <c r="C5" s="903" t="s">
        <v>1939</v>
      </c>
      <c r="D5" s="583"/>
      <c r="E5" s="583"/>
      <c r="F5" s="583"/>
      <c r="G5" s="583"/>
      <c r="H5" s="583"/>
      <c r="I5" s="583"/>
      <c r="J5" s="583"/>
      <c r="K5" s="1188" t="s">
        <v>1874</v>
      </c>
      <c r="L5" s="1189"/>
      <c r="M5" s="1189"/>
      <c r="N5" s="1189"/>
      <c r="O5" s="1189"/>
      <c r="P5" s="1189"/>
      <c r="Q5" s="905"/>
      <c r="R5" s="1168" t="s">
        <v>2159</v>
      </c>
      <c r="S5" s="289"/>
      <c r="T5" s="1105"/>
    </row>
    <row r="6" spans="2:21" ht="120.75" thickBot="1" x14ac:dyDescent="0.25">
      <c r="B6" s="602" t="s">
        <v>946</v>
      </c>
      <c r="C6" s="603" t="s">
        <v>1863</v>
      </c>
      <c r="D6" s="604" t="s">
        <v>947</v>
      </c>
      <c r="E6" s="604" t="s">
        <v>1873</v>
      </c>
      <c r="F6" s="605" t="s">
        <v>1812</v>
      </c>
      <c r="G6" s="605" t="s">
        <v>948</v>
      </c>
      <c r="H6" s="605" t="s">
        <v>949</v>
      </c>
      <c r="I6" s="605" t="s">
        <v>1868</v>
      </c>
      <c r="J6" s="605" t="s">
        <v>1869</v>
      </c>
      <c r="K6" s="606" t="s">
        <v>950</v>
      </c>
      <c r="L6" s="606" t="s">
        <v>951</v>
      </c>
      <c r="M6" s="606" t="s">
        <v>1860</v>
      </c>
      <c r="N6" s="606" t="s">
        <v>1861</v>
      </c>
      <c r="O6" s="606" t="s">
        <v>952</v>
      </c>
      <c r="P6" s="1062" t="s">
        <v>953</v>
      </c>
      <c r="Q6" s="1090" t="s">
        <v>2132</v>
      </c>
      <c r="R6" s="1091" t="s">
        <v>2127</v>
      </c>
      <c r="S6" s="289"/>
    </row>
    <row r="7" spans="2:21" ht="57" hidden="1" customHeight="1" x14ac:dyDescent="0.2">
      <c r="B7" s="611"/>
      <c r="C7" s="612" t="s">
        <v>1927</v>
      </c>
      <c r="D7" s="613"/>
      <c r="E7" s="613"/>
      <c r="F7" s="614"/>
      <c r="G7" s="614"/>
      <c r="H7" s="614"/>
      <c r="I7" s="614"/>
      <c r="J7" s="614"/>
      <c r="K7" s="615"/>
      <c r="L7" s="615"/>
      <c r="M7" s="615"/>
      <c r="N7" s="615"/>
      <c r="O7" s="615"/>
      <c r="P7" s="615"/>
      <c r="Q7" s="905"/>
      <c r="R7" s="288"/>
      <c r="S7" s="289"/>
    </row>
    <row r="8" spans="2:21" ht="15" x14ac:dyDescent="0.2">
      <c r="B8" s="1086" t="s">
        <v>954</v>
      </c>
      <c r="C8" s="588" t="s">
        <v>3</v>
      </c>
      <c r="D8" s="588" t="s">
        <v>955</v>
      </c>
      <c r="E8" s="588" t="s">
        <v>956</v>
      </c>
      <c r="F8" s="909" t="s">
        <v>2009</v>
      </c>
      <c r="G8" s="616" t="s">
        <v>957</v>
      </c>
      <c r="H8" s="616" t="s">
        <v>1940</v>
      </c>
      <c r="I8" s="616" t="s">
        <v>1833</v>
      </c>
      <c r="J8" s="616" t="s">
        <v>1834</v>
      </c>
      <c r="K8" s="617">
        <v>4</v>
      </c>
      <c r="L8" s="617">
        <v>1</v>
      </c>
      <c r="M8" s="616">
        <v>1</v>
      </c>
      <c r="N8" s="616" t="s">
        <v>958</v>
      </c>
      <c r="O8" s="616">
        <v>1</v>
      </c>
      <c r="P8" s="616">
        <v>1</v>
      </c>
      <c r="Q8" s="907" t="s">
        <v>1994</v>
      </c>
      <c r="R8" s="908" t="s">
        <v>2015</v>
      </c>
      <c r="S8" s="289"/>
      <c r="T8" s="907"/>
      <c r="U8" s="906"/>
    </row>
    <row r="9" spans="2:21" ht="30" x14ac:dyDescent="0.2">
      <c r="B9" s="1086" t="s">
        <v>959</v>
      </c>
      <c r="C9" s="588" t="s">
        <v>0</v>
      </c>
      <c r="D9" s="588" t="s">
        <v>955</v>
      </c>
      <c r="E9" s="588" t="s">
        <v>956</v>
      </c>
      <c r="F9" s="910" t="s">
        <v>2009</v>
      </c>
      <c r="G9" s="616" t="s">
        <v>960</v>
      </c>
      <c r="H9" s="616" t="s">
        <v>1941</v>
      </c>
      <c r="I9" s="616" t="s">
        <v>1833</v>
      </c>
      <c r="J9" s="616" t="s">
        <v>1834</v>
      </c>
      <c r="K9" s="617">
        <v>2</v>
      </c>
      <c r="L9" s="617">
        <v>2</v>
      </c>
      <c r="M9" s="616">
        <v>2</v>
      </c>
      <c r="N9" s="616">
        <v>1</v>
      </c>
      <c r="O9" s="616">
        <v>2</v>
      </c>
      <c r="P9" s="616">
        <v>1</v>
      </c>
      <c r="Q9" s="907" t="s">
        <v>2014</v>
      </c>
      <c r="R9" s="908" t="s">
        <v>2015</v>
      </c>
      <c r="S9" s="289"/>
      <c r="T9" s="907"/>
      <c r="U9" s="906"/>
    </row>
    <row r="10" spans="2:21" ht="15" hidden="1" x14ac:dyDescent="0.2">
      <c r="B10" s="1086" t="s">
        <v>961</v>
      </c>
      <c r="C10" s="588" t="s">
        <v>1</v>
      </c>
      <c r="D10" s="588" t="s">
        <v>955</v>
      </c>
      <c r="E10" s="588" t="s">
        <v>956</v>
      </c>
      <c r="F10" s="910" t="s">
        <v>2009</v>
      </c>
      <c r="G10" s="616" t="s">
        <v>962</v>
      </c>
      <c r="H10" s="616" t="s">
        <v>1942</v>
      </c>
      <c r="I10" s="616" t="s">
        <v>1833</v>
      </c>
      <c r="J10" s="616" t="s">
        <v>1834</v>
      </c>
      <c r="K10" s="617">
        <v>1</v>
      </c>
      <c r="L10" s="617">
        <v>1</v>
      </c>
      <c r="M10" s="616" t="s">
        <v>958</v>
      </c>
      <c r="N10" s="616" t="s">
        <v>958</v>
      </c>
      <c r="O10" s="616">
        <v>1</v>
      </c>
      <c r="P10" s="616" t="s">
        <v>958</v>
      </c>
      <c r="Q10" s="907" t="s">
        <v>1994</v>
      </c>
      <c r="R10" s="908" t="s">
        <v>2015</v>
      </c>
      <c r="S10" s="289"/>
      <c r="T10" s="907"/>
      <c r="U10" s="906"/>
    </row>
    <row r="11" spans="2:21" ht="30" hidden="1" x14ac:dyDescent="0.2">
      <c r="B11" s="589" t="s">
        <v>963</v>
      </c>
      <c r="C11" s="588" t="s">
        <v>2</v>
      </c>
      <c r="D11" s="588" t="s">
        <v>955</v>
      </c>
      <c r="E11" s="588" t="s">
        <v>956</v>
      </c>
      <c r="F11" s="911"/>
      <c r="G11" s="616" t="s">
        <v>964</v>
      </c>
      <c r="H11" s="616" t="s">
        <v>1942</v>
      </c>
      <c r="I11" s="616" t="s">
        <v>1833</v>
      </c>
      <c r="J11" s="616" t="s">
        <v>1834</v>
      </c>
      <c r="K11" s="617">
        <v>1</v>
      </c>
      <c r="L11" s="617">
        <v>1</v>
      </c>
      <c r="M11" s="616" t="s">
        <v>958</v>
      </c>
      <c r="N11" s="616" t="s">
        <v>958</v>
      </c>
      <c r="O11" s="616">
        <v>1</v>
      </c>
      <c r="P11" s="616" t="s">
        <v>958</v>
      </c>
      <c r="Q11" s="914" t="s">
        <v>2063</v>
      </c>
      <c r="R11" s="906" t="s">
        <v>2129</v>
      </c>
      <c r="S11" s="289"/>
      <c r="T11" s="914"/>
      <c r="U11" s="906"/>
    </row>
    <row r="12" spans="2:21" ht="34.5" customHeight="1" x14ac:dyDescent="0.2">
      <c r="B12" s="1086" t="s">
        <v>965</v>
      </c>
      <c r="C12" s="588" t="s">
        <v>119</v>
      </c>
      <c r="D12" s="588" t="s">
        <v>966</v>
      </c>
      <c r="E12" s="588" t="s">
        <v>958</v>
      </c>
      <c r="F12" s="912"/>
      <c r="G12" s="607" t="s">
        <v>967</v>
      </c>
      <c r="H12" s="616" t="s">
        <v>1943</v>
      </c>
      <c r="I12" s="616" t="s">
        <v>1833</v>
      </c>
      <c r="J12" s="616" t="s">
        <v>1834</v>
      </c>
      <c r="K12" s="617">
        <v>1</v>
      </c>
      <c r="L12" s="617">
        <v>1</v>
      </c>
      <c r="M12" s="616" t="s">
        <v>958</v>
      </c>
      <c r="N12" s="616" t="s">
        <v>958</v>
      </c>
      <c r="O12" s="616">
        <v>1</v>
      </c>
      <c r="P12" s="607" t="s">
        <v>1932</v>
      </c>
      <c r="Q12" s="907" t="s">
        <v>2012</v>
      </c>
      <c r="R12" s="906" t="s">
        <v>2156</v>
      </c>
      <c r="S12" s="1152"/>
      <c r="T12" s="907"/>
      <c r="U12" s="906"/>
    </row>
    <row r="13" spans="2:21" ht="41.25" hidden="1" customHeight="1" x14ac:dyDescent="0.2">
      <c r="B13" s="611"/>
      <c r="C13" s="612" t="s">
        <v>1302</v>
      </c>
      <c r="D13" s="613"/>
      <c r="E13" s="613"/>
      <c r="F13" s="614"/>
      <c r="G13" s="614"/>
      <c r="H13" s="614"/>
      <c r="I13" s="614"/>
      <c r="J13" s="614"/>
      <c r="K13" s="615"/>
      <c r="L13" s="615"/>
      <c r="M13" s="615"/>
      <c r="N13" s="615"/>
      <c r="O13" s="615"/>
      <c r="P13" s="615"/>
      <c r="Q13" s="905"/>
      <c r="R13" s="288"/>
      <c r="S13" s="289"/>
      <c r="T13" s="907"/>
      <c r="U13" s="906"/>
    </row>
    <row r="14" spans="2:21" ht="60" hidden="1" x14ac:dyDescent="0.2">
      <c r="B14" s="608" t="s">
        <v>968</v>
      </c>
      <c r="C14" s="588" t="s">
        <v>123</v>
      </c>
      <c r="D14" s="588" t="s">
        <v>966</v>
      </c>
      <c r="E14" s="588" t="s">
        <v>958</v>
      </c>
      <c r="F14" s="912"/>
      <c r="G14" s="607" t="s">
        <v>969</v>
      </c>
      <c r="H14" s="616">
        <v>2</v>
      </c>
      <c r="I14" s="616" t="s">
        <v>1743</v>
      </c>
      <c r="J14" s="616" t="s">
        <v>1835</v>
      </c>
      <c r="K14" s="616">
        <v>1</v>
      </c>
      <c r="L14" s="616">
        <v>1</v>
      </c>
      <c r="M14" s="607" t="s">
        <v>970</v>
      </c>
      <c r="N14" s="616" t="s">
        <v>958</v>
      </c>
      <c r="O14" s="616">
        <v>1</v>
      </c>
      <c r="P14" s="607" t="s">
        <v>971</v>
      </c>
      <c r="Q14" s="907" t="s">
        <v>2013</v>
      </c>
      <c r="R14" s="906" t="s">
        <v>2153</v>
      </c>
      <c r="S14" s="289"/>
      <c r="U14" s="905"/>
    </row>
    <row r="15" spans="2:21" ht="45" hidden="1" x14ac:dyDescent="0.2">
      <c r="B15" s="608" t="s">
        <v>972</v>
      </c>
      <c r="C15" s="588" t="s">
        <v>124</v>
      </c>
      <c r="D15" s="588" t="s">
        <v>966</v>
      </c>
      <c r="E15" s="588" t="s">
        <v>958</v>
      </c>
      <c r="F15" s="912"/>
      <c r="G15" s="607" t="s">
        <v>973</v>
      </c>
      <c r="H15" s="616">
        <v>2</v>
      </c>
      <c r="I15" s="616" t="s">
        <v>1743</v>
      </c>
      <c r="J15" s="616" t="s">
        <v>1835</v>
      </c>
      <c r="K15" s="616">
        <v>1</v>
      </c>
      <c r="L15" s="616">
        <v>1</v>
      </c>
      <c r="M15" s="616" t="s">
        <v>958</v>
      </c>
      <c r="N15" s="616" t="s">
        <v>958</v>
      </c>
      <c r="O15" s="616">
        <v>1</v>
      </c>
      <c r="P15" s="607" t="s">
        <v>974</v>
      </c>
      <c r="Q15" s="905" t="s">
        <v>2140</v>
      </c>
      <c r="R15" s="906" t="s">
        <v>2153</v>
      </c>
      <c r="S15" s="289"/>
      <c r="T15" s="908"/>
      <c r="U15" s="1088"/>
    </row>
    <row r="16" spans="2:21" ht="34.5" hidden="1" customHeight="1" x14ac:dyDescent="0.2">
      <c r="B16" s="611"/>
      <c r="C16" s="612" t="s">
        <v>1303</v>
      </c>
      <c r="D16" s="613"/>
      <c r="E16" s="613"/>
      <c r="F16" s="614"/>
      <c r="G16" s="614"/>
      <c r="H16" s="614"/>
      <c r="I16" s="614"/>
      <c r="J16" s="614"/>
      <c r="K16" s="615"/>
      <c r="L16" s="615"/>
      <c r="M16" s="615"/>
      <c r="N16" s="615"/>
      <c r="O16" s="615"/>
      <c r="P16" s="615"/>
      <c r="Q16" s="908"/>
      <c r="R16" s="301"/>
      <c r="S16" s="289"/>
      <c r="T16" s="908"/>
      <c r="U16" s="1088"/>
    </row>
    <row r="17" spans="2:21" ht="30" hidden="1" x14ac:dyDescent="0.2">
      <c r="B17" s="608" t="s">
        <v>975</v>
      </c>
      <c r="C17" s="588" t="s">
        <v>158</v>
      </c>
      <c r="D17" s="588" t="s">
        <v>955</v>
      </c>
      <c r="E17" s="588" t="s">
        <v>976</v>
      </c>
      <c r="F17" s="909" t="s">
        <v>2009</v>
      </c>
      <c r="G17" s="607" t="s">
        <v>977</v>
      </c>
      <c r="H17" s="616" t="s">
        <v>1944</v>
      </c>
      <c r="I17" s="616" t="s">
        <v>1744</v>
      </c>
      <c r="J17" s="616" t="s">
        <v>1836</v>
      </c>
      <c r="K17" s="616">
        <v>1</v>
      </c>
      <c r="L17" s="616">
        <v>1</v>
      </c>
      <c r="M17" s="616" t="s">
        <v>958</v>
      </c>
      <c r="N17" s="616" t="s">
        <v>958</v>
      </c>
      <c r="O17" s="616">
        <v>1</v>
      </c>
      <c r="P17" s="616" t="s">
        <v>958</v>
      </c>
      <c r="Q17" s="908" t="s">
        <v>2015</v>
      </c>
      <c r="R17" s="906" t="s">
        <v>2153</v>
      </c>
      <c r="S17" s="289"/>
      <c r="T17" s="908"/>
      <c r="U17" s="1088"/>
    </row>
    <row r="18" spans="2:21" ht="30" hidden="1" x14ac:dyDescent="0.2">
      <c r="B18" s="608" t="s">
        <v>978</v>
      </c>
      <c r="C18" s="588" t="s">
        <v>159</v>
      </c>
      <c r="D18" s="588" t="s">
        <v>955</v>
      </c>
      <c r="E18" s="588" t="s">
        <v>976</v>
      </c>
      <c r="F18" s="909" t="s">
        <v>2009</v>
      </c>
      <c r="G18" s="607" t="s">
        <v>979</v>
      </c>
      <c r="H18" s="616" t="s">
        <v>1945</v>
      </c>
      <c r="I18" s="616" t="s">
        <v>1744</v>
      </c>
      <c r="J18" s="616" t="s">
        <v>1836</v>
      </c>
      <c r="K18" s="616">
        <v>1</v>
      </c>
      <c r="L18" s="616">
        <v>1</v>
      </c>
      <c r="M18" s="616" t="s">
        <v>958</v>
      </c>
      <c r="N18" s="616" t="s">
        <v>958</v>
      </c>
      <c r="O18" s="616">
        <v>1</v>
      </c>
      <c r="P18" s="616" t="s">
        <v>958</v>
      </c>
      <c r="Q18" s="908" t="s">
        <v>2015</v>
      </c>
      <c r="R18" s="906" t="s">
        <v>2153</v>
      </c>
      <c r="S18" s="289"/>
      <c r="T18" s="908"/>
      <c r="U18" s="1088"/>
    </row>
    <row r="19" spans="2:21" ht="30" hidden="1" x14ac:dyDescent="0.2">
      <c r="B19" s="608" t="s">
        <v>980</v>
      </c>
      <c r="C19" s="588" t="s">
        <v>1304</v>
      </c>
      <c r="D19" s="588" t="s">
        <v>955</v>
      </c>
      <c r="E19" s="588" t="s">
        <v>976</v>
      </c>
      <c r="F19" s="909" t="s">
        <v>2009</v>
      </c>
      <c r="G19" s="607" t="s">
        <v>981</v>
      </c>
      <c r="H19" s="616" t="s">
        <v>1944</v>
      </c>
      <c r="I19" s="616" t="s">
        <v>1744</v>
      </c>
      <c r="J19" s="616" t="s">
        <v>1836</v>
      </c>
      <c r="K19" s="616">
        <v>1</v>
      </c>
      <c r="L19" s="616">
        <v>1</v>
      </c>
      <c r="M19" s="616" t="s">
        <v>958</v>
      </c>
      <c r="N19" s="616" t="s">
        <v>958</v>
      </c>
      <c r="O19" s="616">
        <v>1</v>
      </c>
      <c r="P19" s="616" t="s">
        <v>958</v>
      </c>
      <c r="Q19" s="908" t="s">
        <v>2015</v>
      </c>
      <c r="R19" s="906" t="s">
        <v>2153</v>
      </c>
      <c r="S19" s="289"/>
      <c r="T19" s="913"/>
      <c r="U19" s="1088"/>
    </row>
    <row r="20" spans="2:21" ht="15" hidden="1" x14ac:dyDescent="0.2">
      <c r="B20" s="608" t="s">
        <v>982</v>
      </c>
      <c r="C20" s="588" t="s">
        <v>1305</v>
      </c>
      <c r="D20" s="588" t="s">
        <v>966</v>
      </c>
      <c r="E20" s="588" t="s">
        <v>958</v>
      </c>
      <c r="F20" s="912"/>
      <c r="G20" s="616" t="s">
        <v>983</v>
      </c>
      <c r="H20" s="616" t="s">
        <v>1945</v>
      </c>
      <c r="I20" s="616" t="s">
        <v>1744</v>
      </c>
      <c r="J20" s="616" t="s">
        <v>1836</v>
      </c>
      <c r="K20" s="616">
        <v>1</v>
      </c>
      <c r="L20" s="616">
        <v>1</v>
      </c>
      <c r="M20" s="616" t="s">
        <v>958</v>
      </c>
      <c r="N20" s="616" t="s">
        <v>958</v>
      </c>
      <c r="O20" s="616">
        <v>1</v>
      </c>
      <c r="P20" s="616" t="s">
        <v>958</v>
      </c>
      <c r="Q20" s="908" t="s">
        <v>2015</v>
      </c>
      <c r="R20" s="906" t="s">
        <v>2153</v>
      </c>
      <c r="S20" s="289"/>
      <c r="T20" s="908"/>
      <c r="U20" s="1088"/>
    </row>
    <row r="21" spans="2:21" ht="15" hidden="1" x14ac:dyDescent="0.2">
      <c r="B21" s="608" t="s">
        <v>984</v>
      </c>
      <c r="C21" s="588" t="s">
        <v>1306</v>
      </c>
      <c r="D21" s="588" t="s">
        <v>966</v>
      </c>
      <c r="E21" s="588" t="s">
        <v>958</v>
      </c>
      <c r="F21" s="912"/>
      <c r="G21" s="616" t="s">
        <v>985</v>
      </c>
      <c r="H21" s="616" t="s">
        <v>1946</v>
      </c>
      <c r="I21" s="616" t="s">
        <v>1744</v>
      </c>
      <c r="J21" s="616" t="s">
        <v>1836</v>
      </c>
      <c r="K21" s="616">
        <v>1</v>
      </c>
      <c r="L21" s="616">
        <v>1</v>
      </c>
      <c r="M21" s="616" t="s">
        <v>958</v>
      </c>
      <c r="N21" s="616" t="s">
        <v>958</v>
      </c>
      <c r="O21" s="616">
        <v>1</v>
      </c>
      <c r="P21" s="616" t="s">
        <v>958</v>
      </c>
      <c r="Q21" s="913" t="s">
        <v>2015</v>
      </c>
      <c r="R21" s="906" t="s">
        <v>2153</v>
      </c>
      <c r="S21" s="289"/>
      <c r="T21" s="908"/>
      <c r="U21" s="1088"/>
    </row>
    <row r="22" spans="2:21" ht="15" hidden="1" x14ac:dyDescent="0.2">
      <c r="B22" s="608" t="s">
        <v>986</v>
      </c>
      <c r="C22" s="588" t="s">
        <v>1307</v>
      </c>
      <c r="D22" s="588" t="s">
        <v>955</v>
      </c>
      <c r="E22" s="588" t="s">
        <v>956</v>
      </c>
      <c r="F22" s="912"/>
      <c r="G22" s="607" t="s">
        <v>987</v>
      </c>
      <c r="H22" s="616" t="s">
        <v>1947</v>
      </c>
      <c r="I22" s="616" t="s">
        <v>1744</v>
      </c>
      <c r="J22" s="616" t="s">
        <v>1836</v>
      </c>
      <c r="K22" s="616">
        <v>1</v>
      </c>
      <c r="L22" s="616">
        <v>1</v>
      </c>
      <c r="M22" s="616" t="s">
        <v>958</v>
      </c>
      <c r="N22" s="616" t="s">
        <v>958</v>
      </c>
      <c r="O22" s="616">
        <v>1</v>
      </c>
      <c r="P22" s="616" t="s">
        <v>958</v>
      </c>
      <c r="Q22" s="908" t="s">
        <v>2015</v>
      </c>
      <c r="R22" s="906" t="s">
        <v>2153</v>
      </c>
      <c r="S22" s="289"/>
      <c r="T22" s="908"/>
      <c r="U22" s="1088"/>
    </row>
    <row r="23" spans="2:21" ht="30" hidden="1" customHeight="1" x14ac:dyDescent="0.2">
      <c r="B23" s="611"/>
      <c r="C23" s="612" t="s">
        <v>1308</v>
      </c>
      <c r="D23" s="613"/>
      <c r="E23" s="613"/>
      <c r="F23" s="614"/>
      <c r="G23" s="614"/>
      <c r="H23" s="614"/>
      <c r="I23" s="614"/>
      <c r="J23" s="614"/>
      <c r="K23" s="615"/>
      <c r="L23" s="615"/>
      <c r="M23" s="615"/>
      <c r="N23" s="615"/>
      <c r="O23" s="615"/>
      <c r="P23" s="615"/>
      <c r="Q23" s="908"/>
      <c r="R23" s="301"/>
      <c r="S23" s="289"/>
      <c r="T23" s="908"/>
      <c r="U23" s="1088"/>
    </row>
    <row r="24" spans="2:21" ht="75.75" customHeight="1" x14ac:dyDescent="0.2">
      <c r="B24" s="1087" t="s">
        <v>988</v>
      </c>
      <c r="C24" s="588" t="s">
        <v>242</v>
      </c>
      <c r="D24" s="588" t="s">
        <v>955</v>
      </c>
      <c r="E24" s="588" t="s">
        <v>956</v>
      </c>
      <c r="F24" s="909" t="s">
        <v>2009</v>
      </c>
      <c r="G24" s="607" t="s">
        <v>1963</v>
      </c>
      <c r="H24" s="616" t="s">
        <v>1948</v>
      </c>
      <c r="I24" s="616" t="s">
        <v>1837</v>
      </c>
      <c r="J24" s="616" t="s">
        <v>1838</v>
      </c>
      <c r="K24" s="617" t="s">
        <v>1880</v>
      </c>
      <c r="L24" s="617">
        <v>1</v>
      </c>
      <c r="M24" s="616" t="s">
        <v>958</v>
      </c>
      <c r="N24" s="616" t="s">
        <v>958</v>
      </c>
      <c r="O24" s="616">
        <v>1</v>
      </c>
      <c r="P24" s="616" t="s">
        <v>990</v>
      </c>
      <c r="Q24" s="908" t="s">
        <v>2015</v>
      </c>
      <c r="R24" s="908" t="s">
        <v>2015</v>
      </c>
      <c r="S24" s="289"/>
      <c r="T24" s="908"/>
      <c r="U24" s="1088"/>
    </row>
    <row r="25" spans="2:21" ht="30" x14ac:dyDescent="0.2">
      <c r="B25" s="1087" t="s">
        <v>991</v>
      </c>
      <c r="C25" s="588" t="s">
        <v>1309</v>
      </c>
      <c r="D25" s="588" t="s">
        <v>955</v>
      </c>
      <c r="E25" s="588" t="s">
        <v>976</v>
      </c>
      <c r="F25" s="909" t="s">
        <v>2009</v>
      </c>
      <c r="G25" s="616" t="s">
        <v>992</v>
      </c>
      <c r="H25" s="616" t="s">
        <v>1948</v>
      </c>
      <c r="I25" s="616" t="s">
        <v>1837</v>
      </c>
      <c r="J25" s="616" t="s">
        <v>1838</v>
      </c>
      <c r="K25" s="617">
        <v>2</v>
      </c>
      <c r="L25" s="617">
        <v>1</v>
      </c>
      <c r="M25" s="616" t="s">
        <v>958</v>
      </c>
      <c r="N25" s="616" t="s">
        <v>958</v>
      </c>
      <c r="O25" s="616">
        <v>1</v>
      </c>
      <c r="P25" s="616">
        <v>1</v>
      </c>
      <c r="Q25" s="908" t="s">
        <v>1994</v>
      </c>
      <c r="R25" s="908" t="s">
        <v>2015</v>
      </c>
      <c r="S25" s="289"/>
      <c r="T25" s="908"/>
      <c r="U25" s="1088"/>
    </row>
    <row r="26" spans="2:21" ht="30" x14ac:dyDescent="0.2">
      <c r="B26" s="1087" t="s">
        <v>993</v>
      </c>
      <c r="C26" s="588" t="s">
        <v>1310</v>
      </c>
      <c r="D26" s="588" t="s">
        <v>955</v>
      </c>
      <c r="E26" s="588" t="s">
        <v>976</v>
      </c>
      <c r="F26" s="909" t="s">
        <v>2009</v>
      </c>
      <c r="G26" s="607" t="s">
        <v>994</v>
      </c>
      <c r="H26" s="616" t="s">
        <v>1949</v>
      </c>
      <c r="I26" s="616" t="s">
        <v>1837</v>
      </c>
      <c r="J26" s="616" t="s">
        <v>1838</v>
      </c>
      <c r="K26" s="617">
        <v>2</v>
      </c>
      <c r="L26" s="617">
        <v>1</v>
      </c>
      <c r="M26" s="616" t="s">
        <v>958</v>
      </c>
      <c r="N26" s="616" t="s">
        <v>958</v>
      </c>
      <c r="O26" s="616">
        <v>1</v>
      </c>
      <c r="P26" s="616">
        <v>1</v>
      </c>
      <c r="Q26" s="908" t="s">
        <v>2012</v>
      </c>
      <c r="R26" s="301" t="s">
        <v>2155</v>
      </c>
      <c r="S26" s="289"/>
      <c r="T26" s="908"/>
      <c r="U26" s="1088"/>
    </row>
    <row r="27" spans="2:21" ht="29.25" hidden="1" customHeight="1" x14ac:dyDescent="0.2">
      <c r="B27" s="611"/>
      <c r="C27" s="612" t="s">
        <v>1311</v>
      </c>
      <c r="D27" s="613"/>
      <c r="E27" s="613"/>
      <c r="F27" s="614"/>
      <c r="G27" s="614"/>
      <c r="H27" s="614"/>
      <c r="I27" s="614"/>
      <c r="J27" s="614"/>
      <c r="K27" s="615"/>
      <c r="L27" s="615"/>
      <c r="M27" s="615"/>
      <c r="N27" s="615"/>
      <c r="O27" s="615"/>
      <c r="P27" s="615"/>
      <c r="Q27" s="908"/>
      <c r="R27" s="301"/>
      <c r="S27" s="289"/>
      <c r="T27" s="1072"/>
      <c r="U27" s="1088"/>
    </row>
    <row r="28" spans="2:21" ht="30" hidden="1" x14ac:dyDescent="0.2">
      <c r="B28" s="1086" t="s">
        <v>996</v>
      </c>
      <c r="C28" s="588" t="s">
        <v>439</v>
      </c>
      <c r="D28" s="588" t="s">
        <v>955</v>
      </c>
      <c r="E28" s="588" t="s">
        <v>956</v>
      </c>
      <c r="F28" s="909" t="s">
        <v>2009</v>
      </c>
      <c r="G28" s="616" t="s">
        <v>997</v>
      </c>
      <c r="H28" s="616" t="s">
        <v>989</v>
      </c>
      <c r="I28" s="616" t="s">
        <v>1748</v>
      </c>
      <c r="J28" s="616" t="s">
        <v>1839</v>
      </c>
      <c r="K28" s="617">
        <v>2</v>
      </c>
      <c r="L28" s="617">
        <v>1</v>
      </c>
      <c r="M28" s="616" t="s">
        <v>958</v>
      </c>
      <c r="N28" s="616" t="s">
        <v>958</v>
      </c>
      <c r="O28" s="616">
        <v>1</v>
      </c>
      <c r="P28" s="616" t="s">
        <v>958</v>
      </c>
      <c r="Q28" s="908" t="s">
        <v>1995</v>
      </c>
      <c r="R28" s="908" t="s">
        <v>2015</v>
      </c>
      <c r="S28" s="289"/>
      <c r="T28" s="908"/>
      <c r="U28" s="1088"/>
    </row>
    <row r="29" spans="2:21" ht="30" hidden="1" x14ac:dyDescent="0.2">
      <c r="B29" s="1087" t="s">
        <v>999</v>
      </c>
      <c r="C29" s="588" t="s">
        <v>440</v>
      </c>
      <c r="D29" s="588" t="s">
        <v>955</v>
      </c>
      <c r="E29" s="588" t="s">
        <v>956</v>
      </c>
      <c r="F29" s="909" t="s">
        <v>2009</v>
      </c>
      <c r="G29" s="607" t="s">
        <v>1000</v>
      </c>
      <c r="H29" s="616" t="s">
        <v>995</v>
      </c>
      <c r="I29" s="616" t="s">
        <v>1748</v>
      </c>
      <c r="J29" s="616" t="s">
        <v>1839</v>
      </c>
      <c r="K29" s="617">
        <v>2</v>
      </c>
      <c r="L29" s="617">
        <v>1</v>
      </c>
      <c r="M29" s="616" t="s">
        <v>958</v>
      </c>
      <c r="N29" s="616" t="s">
        <v>958</v>
      </c>
      <c r="O29" s="616">
        <v>1</v>
      </c>
      <c r="P29" s="616" t="s">
        <v>958</v>
      </c>
      <c r="Q29" s="908" t="s">
        <v>1995</v>
      </c>
      <c r="R29" s="908" t="s">
        <v>2015</v>
      </c>
      <c r="S29" s="289"/>
      <c r="T29" s="908"/>
      <c r="U29" s="1088"/>
    </row>
    <row r="30" spans="2:21" ht="30" hidden="1" customHeight="1" x14ac:dyDescent="0.2">
      <c r="B30" s="611"/>
      <c r="C30" s="612" t="s">
        <v>1312</v>
      </c>
      <c r="D30" s="613"/>
      <c r="E30" s="613"/>
      <c r="F30" s="614"/>
      <c r="G30" s="614"/>
      <c r="H30" s="614"/>
      <c r="I30" s="614"/>
      <c r="J30" s="614"/>
      <c r="K30" s="615"/>
      <c r="L30" s="615"/>
      <c r="M30" s="615"/>
      <c r="N30" s="615"/>
      <c r="O30" s="615"/>
      <c r="P30" s="615"/>
      <c r="Q30" s="908"/>
      <c r="R30" s="301"/>
      <c r="S30" s="289"/>
      <c r="T30" s="908"/>
      <c r="U30" s="1088"/>
    </row>
    <row r="31" spans="2:21" ht="30" hidden="1" x14ac:dyDescent="0.2">
      <c r="B31" s="1087" t="s">
        <v>1002</v>
      </c>
      <c r="C31" s="588" t="s">
        <v>466</v>
      </c>
      <c r="D31" s="588" t="s">
        <v>955</v>
      </c>
      <c r="E31" s="588" t="s">
        <v>956</v>
      </c>
      <c r="F31" s="909" t="s">
        <v>2009</v>
      </c>
      <c r="G31" s="607" t="s">
        <v>1003</v>
      </c>
      <c r="H31" s="616" t="s">
        <v>998</v>
      </c>
      <c r="I31" s="616" t="s">
        <v>1840</v>
      </c>
      <c r="J31" s="616" t="s">
        <v>1841</v>
      </c>
      <c r="K31" s="617">
        <v>2</v>
      </c>
      <c r="L31" s="617">
        <v>1</v>
      </c>
      <c r="M31" s="616" t="s">
        <v>958</v>
      </c>
      <c r="N31" s="616" t="s">
        <v>958</v>
      </c>
      <c r="O31" s="616">
        <v>1</v>
      </c>
      <c r="P31" s="616" t="s">
        <v>958</v>
      </c>
      <c r="Q31" s="908" t="s">
        <v>1995</v>
      </c>
      <c r="R31" s="908" t="s">
        <v>2015</v>
      </c>
      <c r="S31" s="289"/>
      <c r="T31" s="908"/>
      <c r="U31" s="1088"/>
    </row>
    <row r="32" spans="2:21" ht="90" hidden="1" x14ac:dyDescent="0.2">
      <c r="B32" s="1087" t="s">
        <v>1005</v>
      </c>
      <c r="C32" s="588" t="s">
        <v>467</v>
      </c>
      <c r="D32" s="588" t="s">
        <v>955</v>
      </c>
      <c r="E32" s="588" t="s">
        <v>956</v>
      </c>
      <c r="F32" s="909" t="s">
        <v>2009</v>
      </c>
      <c r="G32" s="607" t="s">
        <v>1006</v>
      </c>
      <c r="H32" s="616" t="s">
        <v>998</v>
      </c>
      <c r="I32" s="616" t="s">
        <v>1840</v>
      </c>
      <c r="J32" s="616" t="s">
        <v>1841</v>
      </c>
      <c r="K32" s="617" t="s">
        <v>1007</v>
      </c>
      <c r="L32" s="617">
        <v>1</v>
      </c>
      <c r="M32" s="616" t="s">
        <v>958</v>
      </c>
      <c r="N32" s="616" t="s">
        <v>958</v>
      </c>
      <c r="O32" s="616">
        <v>1</v>
      </c>
      <c r="P32" s="616" t="s">
        <v>958</v>
      </c>
      <c r="Q32" s="1072"/>
      <c r="R32" s="908" t="s">
        <v>2015</v>
      </c>
      <c r="S32" s="289"/>
      <c r="T32" s="908"/>
      <c r="U32" s="1088"/>
    </row>
    <row r="33" spans="2:21" ht="30" hidden="1" x14ac:dyDescent="0.2">
      <c r="B33" s="1087" t="s">
        <v>1008</v>
      </c>
      <c r="C33" s="588" t="s">
        <v>1313</v>
      </c>
      <c r="D33" s="588" t="s">
        <v>955</v>
      </c>
      <c r="E33" s="588" t="s">
        <v>956</v>
      </c>
      <c r="F33" s="909" t="s">
        <v>2009</v>
      </c>
      <c r="G33" s="607" t="s">
        <v>1003</v>
      </c>
      <c r="H33" s="616" t="s">
        <v>998</v>
      </c>
      <c r="I33" s="616" t="s">
        <v>1840</v>
      </c>
      <c r="J33" s="616" t="s">
        <v>1841</v>
      </c>
      <c r="K33" s="617">
        <v>2</v>
      </c>
      <c r="L33" s="617">
        <v>1</v>
      </c>
      <c r="M33" s="616" t="s">
        <v>958</v>
      </c>
      <c r="N33" s="616" t="s">
        <v>958</v>
      </c>
      <c r="O33" s="616">
        <v>1</v>
      </c>
      <c r="P33" s="616" t="s">
        <v>958</v>
      </c>
      <c r="Q33" s="908" t="s">
        <v>1995</v>
      </c>
      <c r="R33" s="908" t="s">
        <v>2015</v>
      </c>
      <c r="S33" s="289"/>
      <c r="T33" s="908"/>
      <c r="U33" s="1088"/>
    </row>
    <row r="34" spans="2:21" ht="15" hidden="1" x14ac:dyDescent="0.2">
      <c r="B34" s="1086" t="s">
        <v>1009</v>
      </c>
      <c r="C34" s="588" t="s">
        <v>1314</v>
      </c>
      <c r="D34" s="588" t="s">
        <v>966</v>
      </c>
      <c r="E34" s="588" t="s">
        <v>958</v>
      </c>
      <c r="F34" s="912"/>
      <c r="G34" s="607" t="s">
        <v>1010</v>
      </c>
      <c r="H34" s="616" t="s">
        <v>1001</v>
      </c>
      <c r="I34" s="616" t="s">
        <v>1840</v>
      </c>
      <c r="J34" s="616" t="s">
        <v>1841</v>
      </c>
      <c r="K34" s="617">
        <v>1</v>
      </c>
      <c r="L34" s="617">
        <v>1</v>
      </c>
      <c r="M34" s="616" t="s">
        <v>958</v>
      </c>
      <c r="N34" s="616" t="s">
        <v>958</v>
      </c>
      <c r="O34" s="616">
        <v>1</v>
      </c>
      <c r="P34" s="616" t="s">
        <v>958</v>
      </c>
      <c r="Q34" s="908" t="s">
        <v>1996</v>
      </c>
      <c r="R34" s="301" t="s">
        <v>2156</v>
      </c>
      <c r="S34" s="1152"/>
      <c r="T34" s="908"/>
      <c r="U34" s="1088"/>
    </row>
    <row r="35" spans="2:21" ht="33.75" hidden="1" customHeight="1" x14ac:dyDescent="0.2">
      <c r="B35" s="611"/>
      <c r="C35" s="618" t="s">
        <v>1752</v>
      </c>
      <c r="D35" s="613"/>
      <c r="E35" s="613"/>
      <c r="F35" s="614"/>
      <c r="G35" s="614"/>
      <c r="H35" s="614"/>
      <c r="I35" s="614"/>
      <c r="J35" s="614"/>
      <c r="K35" s="615"/>
      <c r="L35" s="615"/>
      <c r="M35" s="615"/>
      <c r="N35" s="615"/>
      <c r="O35" s="615"/>
      <c r="P35" s="615"/>
      <c r="Q35" s="908"/>
      <c r="R35" s="301"/>
      <c r="S35" s="289"/>
      <c r="T35" s="908"/>
      <c r="U35" s="1088"/>
    </row>
    <row r="36" spans="2:21" ht="49.5" customHeight="1" x14ac:dyDescent="0.2">
      <c r="B36" s="1086" t="s">
        <v>1012</v>
      </c>
      <c r="C36" s="588" t="s">
        <v>599</v>
      </c>
      <c r="D36" s="588" t="s">
        <v>966</v>
      </c>
      <c r="E36" s="588" t="s">
        <v>958</v>
      </c>
      <c r="F36" s="912"/>
      <c r="G36" s="609" t="s">
        <v>1013</v>
      </c>
      <c r="H36" s="616" t="s">
        <v>1004</v>
      </c>
      <c r="I36" s="616" t="s">
        <v>1753</v>
      </c>
      <c r="J36" s="616" t="s">
        <v>1842</v>
      </c>
      <c r="K36" s="617">
        <v>1</v>
      </c>
      <c r="L36" s="617">
        <v>1</v>
      </c>
      <c r="M36" s="616" t="s">
        <v>1014</v>
      </c>
      <c r="N36" s="616" t="s">
        <v>958</v>
      </c>
      <c r="O36" s="616">
        <v>1</v>
      </c>
      <c r="P36" s="616" t="s">
        <v>1014</v>
      </c>
      <c r="Q36" s="908"/>
      <c r="R36" s="1088" t="s">
        <v>2130</v>
      </c>
      <c r="S36" s="289"/>
      <c r="T36" s="908"/>
      <c r="U36" s="1088"/>
    </row>
    <row r="37" spans="2:21" ht="15" hidden="1" x14ac:dyDescent="0.2">
      <c r="B37" s="1086" t="s">
        <v>1015</v>
      </c>
      <c r="C37" s="588" t="s">
        <v>1928</v>
      </c>
      <c r="D37" s="588" t="s">
        <v>955</v>
      </c>
      <c r="E37" s="588" t="s">
        <v>956</v>
      </c>
      <c r="F37" s="909" t="s">
        <v>2009</v>
      </c>
      <c r="G37" s="609" t="s">
        <v>1016</v>
      </c>
      <c r="H37" s="616" t="s">
        <v>1011</v>
      </c>
      <c r="I37" s="616" t="s">
        <v>1753</v>
      </c>
      <c r="J37" s="616" t="s">
        <v>1842</v>
      </c>
      <c r="K37" s="617">
        <v>4</v>
      </c>
      <c r="L37" s="617">
        <v>1</v>
      </c>
      <c r="M37" s="616" t="s">
        <v>958</v>
      </c>
      <c r="N37" s="616" t="s">
        <v>958</v>
      </c>
      <c r="O37" s="616">
        <v>1</v>
      </c>
      <c r="P37" s="616" t="s">
        <v>958</v>
      </c>
      <c r="Q37" s="908" t="s">
        <v>1997</v>
      </c>
      <c r="R37" s="1088" t="s">
        <v>2130</v>
      </c>
      <c r="S37" s="289"/>
      <c r="T37" s="908"/>
      <c r="U37" s="1088"/>
    </row>
    <row r="38" spans="2:21" ht="15" hidden="1" x14ac:dyDescent="0.2">
      <c r="B38" s="1086" t="s">
        <v>1017</v>
      </c>
      <c r="C38" s="588" t="s">
        <v>601</v>
      </c>
      <c r="D38" s="588" t="s">
        <v>966</v>
      </c>
      <c r="E38" s="588" t="s">
        <v>958</v>
      </c>
      <c r="F38" s="909" t="s">
        <v>2009</v>
      </c>
      <c r="G38" s="609" t="s">
        <v>1016</v>
      </c>
      <c r="H38" s="616" t="s">
        <v>1011</v>
      </c>
      <c r="I38" s="616" t="s">
        <v>1753</v>
      </c>
      <c r="J38" s="616" t="s">
        <v>1842</v>
      </c>
      <c r="K38" s="617">
        <v>4</v>
      </c>
      <c r="L38" s="617">
        <v>1</v>
      </c>
      <c r="M38" s="616" t="s">
        <v>958</v>
      </c>
      <c r="N38" s="616" t="s">
        <v>958</v>
      </c>
      <c r="O38" s="616">
        <v>1</v>
      </c>
      <c r="P38" s="616" t="s">
        <v>958</v>
      </c>
      <c r="Q38" s="908" t="s">
        <v>1997</v>
      </c>
      <c r="R38" s="1088" t="s">
        <v>2130</v>
      </c>
      <c r="S38" s="289"/>
      <c r="T38" s="908"/>
      <c r="U38" s="1088"/>
    </row>
    <row r="39" spans="2:21" ht="15" hidden="1" x14ac:dyDescent="0.2">
      <c r="B39" s="1086" t="s">
        <v>1018</v>
      </c>
      <c r="C39" s="588" t="s">
        <v>1315</v>
      </c>
      <c r="D39" s="588" t="s">
        <v>955</v>
      </c>
      <c r="E39" s="588" t="s">
        <v>956</v>
      </c>
      <c r="F39" s="909" t="s">
        <v>2009</v>
      </c>
      <c r="G39" s="609" t="s">
        <v>1019</v>
      </c>
      <c r="H39" s="616" t="s">
        <v>1950</v>
      </c>
      <c r="I39" s="616" t="s">
        <v>1753</v>
      </c>
      <c r="J39" s="616" t="s">
        <v>1842</v>
      </c>
      <c r="K39" s="617">
        <v>2</v>
      </c>
      <c r="L39" s="617">
        <v>1</v>
      </c>
      <c r="M39" s="616" t="s">
        <v>958</v>
      </c>
      <c r="N39" s="616" t="s">
        <v>958</v>
      </c>
      <c r="O39" s="616">
        <v>1</v>
      </c>
      <c r="P39" s="616" t="s">
        <v>958</v>
      </c>
      <c r="Q39" s="908" t="s">
        <v>1997</v>
      </c>
      <c r="R39" s="1088" t="s">
        <v>2130</v>
      </c>
      <c r="S39" s="289"/>
      <c r="T39" s="908"/>
      <c r="U39" s="1088"/>
    </row>
    <row r="40" spans="2:21" ht="42" hidden="1" customHeight="1" x14ac:dyDescent="0.2">
      <c r="B40" s="611"/>
      <c r="C40" s="618" t="s">
        <v>1316</v>
      </c>
      <c r="D40" s="613"/>
      <c r="E40" s="613"/>
      <c r="F40" s="614"/>
      <c r="G40" s="614"/>
      <c r="H40" s="614"/>
      <c r="I40" s="614"/>
      <c r="J40" s="614"/>
      <c r="K40" s="615"/>
      <c r="L40" s="615"/>
      <c r="M40" s="615"/>
      <c r="N40" s="615"/>
      <c r="O40" s="615"/>
      <c r="P40" s="615"/>
      <c r="Q40" s="908"/>
      <c r="R40" s="301"/>
      <c r="S40" s="289"/>
      <c r="T40" s="908"/>
      <c r="U40" s="1088"/>
    </row>
    <row r="41" spans="2:21" ht="45" hidden="1" x14ac:dyDescent="0.2">
      <c r="B41" s="608" t="s">
        <v>1020</v>
      </c>
      <c r="C41" s="588" t="s">
        <v>708</v>
      </c>
      <c r="D41" s="588" t="s">
        <v>966</v>
      </c>
      <c r="E41" s="588" t="s">
        <v>958</v>
      </c>
      <c r="F41" s="912"/>
      <c r="G41" s="609" t="s">
        <v>1021</v>
      </c>
      <c r="H41" s="616" t="s">
        <v>1951</v>
      </c>
      <c r="I41" s="616" t="s">
        <v>1755</v>
      </c>
      <c r="J41" s="616" t="s">
        <v>1843</v>
      </c>
      <c r="K41" s="616">
        <v>1</v>
      </c>
      <c r="L41" s="616">
        <v>1</v>
      </c>
      <c r="M41" s="616" t="s">
        <v>1022</v>
      </c>
      <c r="N41" s="616" t="s">
        <v>958</v>
      </c>
      <c r="O41" s="616">
        <v>1</v>
      </c>
      <c r="P41" s="616" t="s">
        <v>1022</v>
      </c>
      <c r="Q41" s="908"/>
      <c r="R41" s="906" t="s">
        <v>2153</v>
      </c>
      <c r="S41" s="289"/>
      <c r="T41" s="908"/>
      <c r="U41" s="1088"/>
    </row>
    <row r="42" spans="2:21" ht="15" hidden="1" x14ac:dyDescent="0.2">
      <c r="B42" s="1087" t="s">
        <v>1023</v>
      </c>
      <c r="C42" s="588" t="s">
        <v>709</v>
      </c>
      <c r="D42" s="588" t="s">
        <v>966</v>
      </c>
      <c r="E42" s="588" t="s">
        <v>958</v>
      </c>
      <c r="F42" s="912"/>
      <c r="G42" s="609" t="s">
        <v>1024</v>
      </c>
      <c r="H42" s="616" t="s">
        <v>1952</v>
      </c>
      <c r="I42" s="616" t="s">
        <v>1755</v>
      </c>
      <c r="J42" s="616" t="s">
        <v>1843</v>
      </c>
      <c r="K42" s="617">
        <v>1</v>
      </c>
      <c r="L42" s="617">
        <v>1</v>
      </c>
      <c r="M42" s="616" t="s">
        <v>958</v>
      </c>
      <c r="N42" s="616" t="s">
        <v>958</v>
      </c>
      <c r="O42" s="616">
        <v>1</v>
      </c>
      <c r="P42" s="616" t="s">
        <v>958</v>
      </c>
      <c r="Q42" s="908"/>
      <c r="R42" s="1088" t="s">
        <v>2157</v>
      </c>
      <c r="S42" s="289"/>
      <c r="T42" s="908"/>
      <c r="U42" s="1088"/>
    </row>
    <row r="43" spans="2:21" ht="15" hidden="1" x14ac:dyDescent="0.2">
      <c r="B43" s="1087" t="s">
        <v>1025</v>
      </c>
      <c r="C43" s="588" t="s">
        <v>728</v>
      </c>
      <c r="D43" s="588" t="s">
        <v>955</v>
      </c>
      <c r="E43" s="588" t="s">
        <v>956</v>
      </c>
      <c r="F43" s="909" t="s">
        <v>2009</v>
      </c>
      <c r="G43" s="609" t="s">
        <v>1026</v>
      </c>
      <c r="H43" s="616" t="s">
        <v>1956</v>
      </c>
      <c r="I43" s="616" t="s">
        <v>1755</v>
      </c>
      <c r="J43" s="616" t="s">
        <v>1843</v>
      </c>
      <c r="K43" s="617">
        <v>2</v>
      </c>
      <c r="L43" s="617">
        <v>1</v>
      </c>
      <c r="M43" s="616" t="s">
        <v>958</v>
      </c>
      <c r="N43" s="616" t="s">
        <v>958</v>
      </c>
      <c r="O43" s="616">
        <v>1</v>
      </c>
      <c r="P43" s="616" t="s">
        <v>958</v>
      </c>
      <c r="Q43" s="908" t="s">
        <v>1995</v>
      </c>
      <c r="R43" s="908" t="s">
        <v>2015</v>
      </c>
      <c r="S43" s="289"/>
      <c r="T43" s="908"/>
      <c r="U43" s="1088"/>
    </row>
    <row r="44" spans="2:21" ht="15" hidden="1" x14ac:dyDescent="0.2">
      <c r="B44" s="1087" t="s">
        <v>1027</v>
      </c>
      <c r="C44" s="588" t="s">
        <v>711</v>
      </c>
      <c r="D44" s="588" t="s">
        <v>955</v>
      </c>
      <c r="E44" s="588" t="s">
        <v>976</v>
      </c>
      <c r="F44" s="909" t="s">
        <v>2010</v>
      </c>
      <c r="G44" s="609" t="s">
        <v>1028</v>
      </c>
      <c r="H44" s="616" t="s">
        <v>1953</v>
      </c>
      <c r="I44" s="616" t="s">
        <v>1755</v>
      </c>
      <c r="J44" s="616" t="s">
        <v>1843</v>
      </c>
      <c r="K44" s="617">
        <v>2</v>
      </c>
      <c r="L44" s="617">
        <v>1</v>
      </c>
      <c r="M44" s="616" t="s">
        <v>958</v>
      </c>
      <c r="N44" s="616" t="s">
        <v>958</v>
      </c>
      <c r="O44" s="616">
        <v>1</v>
      </c>
      <c r="P44" s="616" t="s">
        <v>958</v>
      </c>
      <c r="Q44" s="908" t="s">
        <v>1998</v>
      </c>
      <c r="R44" s="1088" t="s">
        <v>2155</v>
      </c>
      <c r="S44" s="289"/>
      <c r="T44" s="908"/>
      <c r="U44" s="1088"/>
    </row>
    <row r="45" spans="2:21" ht="15" hidden="1" x14ac:dyDescent="0.25">
      <c r="B45" s="1087" t="s">
        <v>1029</v>
      </c>
      <c r="C45" s="588" t="s">
        <v>712</v>
      </c>
      <c r="D45" s="588" t="s">
        <v>955</v>
      </c>
      <c r="E45" s="588" t="s">
        <v>956</v>
      </c>
      <c r="F45" s="909" t="s">
        <v>2011</v>
      </c>
      <c r="G45" s="609" t="s">
        <v>1030</v>
      </c>
      <c r="H45" s="616" t="s">
        <v>1954</v>
      </c>
      <c r="I45" s="616" t="s">
        <v>1755</v>
      </c>
      <c r="J45" s="616" t="s">
        <v>1843</v>
      </c>
      <c r="K45" s="617">
        <v>2</v>
      </c>
      <c r="L45" s="617">
        <v>1</v>
      </c>
      <c r="M45" s="616" t="s">
        <v>958</v>
      </c>
      <c r="N45" s="616" t="s">
        <v>958</v>
      </c>
      <c r="O45" s="616">
        <v>1</v>
      </c>
      <c r="P45" s="616" t="s">
        <v>958</v>
      </c>
      <c r="Q45" s="908" t="s">
        <v>1999</v>
      </c>
      <c r="R45" s="1088" t="s">
        <v>2138</v>
      </c>
      <c r="S45" s="289"/>
      <c r="T45" s="1104" t="s">
        <v>2137</v>
      </c>
      <c r="U45" s="1088">
        <f>('[1]F_18.00.a'!$K$8/('[1]F_18.00.a'!$K$8+'[1]F_18.00.a'!$E$8))*100</f>
        <v>1.177135023539414</v>
      </c>
    </row>
    <row r="46" spans="2:21" ht="30" hidden="1" x14ac:dyDescent="0.2">
      <c r="B46" s="1087" t="s">
        <v>1031</v>
      </c>
      <c r="C46" s="588" t="s">
        <v>713</v>
      </c>
      <c r="D46" s="588" t="s">
        <v>955</v>
      </c>
      <c r="E46" s="588" t="s">
        <v>956</v>
      </c>
      <c r="F46" s="909" t="s">
        <v>2011</v>
      </c>
      <c r="G46" s="609" t="s">
        <v>1026</v>
      </c>
      <c r="H46" s="616" t="s">
        <v>1959</v>
      </c>
      <c r="I46" s="616" t="s">
        <v>1755</v>
      </c>
      <c r="J46" s="616" t="s">
        <v>1843</v>
      </c>
      <c r="K46" s="617">
        <v>2</v>
      </c>
      <c r="L46" s="617">
        <v>1</v>
      </c>
      <c r="M46" s="616" t="s">
        <v>958</v>
      </c>
      <c r="N46" s="616" t="s">
        <v>958</v>
      </c>
      <c r="O46" s="616">
        <v>1</v>
      </c>
      <c r="P46" s="616" t="s">
        <v>958</v>
      </c>
      <c r="Q46" s="908" t="s">
        <v>1999</v>
      </c>
      <c r="R46" s="1088" t="s">
        <v>2138</v>
      </c>
      <c r="S46" s="289"/>
      <c r="T46" s="908"/>
      <c r="U46" s="1088"/>
    </row>
    <row r="47" spans="2:21" ht="15" hidden="1" x14ac:dyDescent="0.2">
      <c r="B47" s="1087" t="s">
        <v>1032</v>
      </c>
      <c r="C47" s="588" t="s">
        <v>714</v>
      </c>
      <c r="D47" s="588" t="s">
        <v>955</v>
      </c>
      <c r="E47" s="588" t="s">
        <v>956</v>
      </c>
      <c r="F47" s="909" t="s">
        <v>2009</v>
      </c>
      <c r="G47" s="609" t="s">
        <v>1033</v>
      </c>
      <c r="H47" s="616" t="s">
        <v>1956</v>
      </c>
      <c r="I47" s="616" t="s">
        <v>1755</v>
      </c>
      <c r="J47" s="616" t="s">
        <v>1843</v>
      </c>
      <c r="K47" s="617">
        <v>2</v>
      </c>
      <c r="L47" s="617">
        <v>1</v>
      </c>
      <c r="M47" s="616" t="s">
        <v>958</v>
      </c>
      <c r="N47" s="616" t="s">
        <v>958</v>
      </c>
      <c r="O47" s="616">
        <v>1</v>
      </c>
      <c r="P47" s="616" t="s">
        <v>958</v>
      </c>
      <c r="Q47" s="908" t="s">
        <v>1995</v>
      </c>
      <c r="R47" s="301" t="s">
        <v>2015</v>
      </c>
      <c r="S47" s="289"/>
      <c r="T47" s="908"/>
      <c r="U47" s="1088"/>
    </row>
    <row r="48" spans="2:21" ht="15" hidden="1" x14ac:dyDescent="0.2">
      <c r="B48" s="1087" t="s">
        <v>1034</v>
      </c>
      <c r="C48" s="588" t="s">
        <v>715</v>
      </c>
      <c r="D48" s="588" t="s">
        <v>955</v>
      </c>
      <c r="E48" s="588" t="s">
        <v>956</v>
      </c>
      <c r="F48" s="909" t="s">
        <v>2011</v>
      </c>
      <c r="G48" s="609" t="s">
        <v>1033</v>
      </c>
      <c r="H48" s="616" t="s">
        <v>1959</v>
      </c>
      <c r="I48" s="616" t="s">
        <v>1755</v>
      </c>
      <c r="J48" s="616" t="s">
        <v>1843</v>
      </c>
      <c r="K48" s="617">
        <v>2</v>
      </c>
      <c r="L48" s="617">
        <v>1</v>
      </c>
      <c r="M48" s="616" t="s">
        <v>958</v>
      </c>
      <c r="N48" s="616" t="s">
        <v>958</v>
      </c>
      <c r="O48" s="616">
        <v>1</v>
      </c>
      <c r="P48" s="616" t="s">
        <v>958</v>
      </c>
      <c r="Q48" s="908" t="s">
        <v>1999</v>
      </c>
      <c r="R48" s="1088" t="s">
        <v>2138</v>
      </c>
      <c r="S48" s="289"/>
      <c r="T48" s="908"/>
      <c r="U48" s="1088"/>
    </row>
    <row r="49" spans="2:21" ht="30" hidden="1" x14ac:dyDescent="0.2">
      <c r="B49" s="1087" t="s">
        <v>1035</v>
      </c>
      <c r="C49" s="588" t="s">
        <v>716</v>
      </c>
      <c r="D49" s="588" t="s">
        <v>955</v>
      </c>
      <c r="E49" s="588" t="s">
        <v>956</v>
      </c>
      <c r="F49" s="909" t="s">
        <v>2009</v>
      </c>
      <c r="G49" s="609" t="s">
        <v>1036</v>
      </c>
      <c r="H49" s="616" t="s">
        <v>1955</v>
      </c>
      <c r="I49" s="616" t="s">
        <v>1755</v>
      </c>
      <c r="J49" s="616" t="s">
        <v>1843</v>
      </c>
      <c r="K49" s="617">
        <v>1</v>
      </c>
      <c r="L49" s="617">
        <v>1</v>
      </c>
      <c r="M49" s="616" t="s">
        <v>958</v>
      </c>
      <c r="N49" s="616" t="s">
        <v>958</v>
      </c>
      <c r="O49" s="616">
        <v>1</v>
      </c>
      <c r="P49" s="616" t="s">
        <v>958</v>
      </c>
      <c r="Q49" s="908" t="s">
        <v>1995</v>
      </c>
      <c r="R49" s="301" t="s">
        <v>2015</v>
      </c>
      <c r="S49" s="289"/>
      <c r="T49" s="908"/>
      <c r="U49" s="1088"/>
    </row>
    <row r="50" spans="2:21" ht="90" hidden="1" x14ac:dyDescent="0.2">
      <c r="B50" s="1087" t="s">
        <v>1037</v>
      </c>
      <c r="C50" s="588" t="s">
        <v>717</v>
      </c>
      <c r="D50" s="588" t="s">
        <v>955</v>
      </c>
      <c r="E50" s="588" t="s">
        <v>956</v>
      </c>
      <c r="F50" s="909" t="s">
        <v>2011</v>
      </c>
      <c r="G50" s="609" t="s">
        <v>1038</v>
      </c>
      <c r="H50" s="616" t="s">
        <v>1958</v>
      </c>
      <c r="I50" s="616" t="s">
        <v>1755</v>
      </c>
      <c r="J50" s="616" t="s">
        <v>1843</v>
      </c>
      <c r="K50" s="617">
        <v>2</v>
      </c>
      <c r="L50" s="617">
        <v>1</v>
      </c>
      <c r="M50" s="616" t="s">
        <v>958</v>
      </c>
      <c r="N50" s="616" t="s">
        <v>958</v>
      </c>
      <c r="O50" s="616">
        <v>1</v>
      </c>
      <c r="P50" s="616" t="s">
        <v>958</v>
      </c>
      <c r="Q50" s="908" t="s">
        <v>1999</v>
      </c>
      <c r="R50" s="1088" t="s">
        <v>2138</v>
      </c>
      <c r="S50" s="289"/>
      <c r="T50" s="908"/>
      <c r="U50" s="1088"/>
    </row>
    <row r="51" spans="2:21" ht="90" hidden="1" x14ac:dyDescent="0.2">
      <c r="B51" s="1087" t="s">
        <v>1039</v>
      </c>
      <c r="C51" s="588" t="s">
        <v>829</v>
      </c>
      <c r="D51" s="588" t="s">
        <v>955</v>
      </c>
      <c r="E51" s="588" t="s">
        <v>956</v>
      </c>
      <c r="F51" s="909" t="s">
        <v>2011</v>
      </c>
      <c r="G51" s="609" t="s">
        <v>1038</v>
      </c>
      <c r="H51" s="616" t="s">
        <v>1957</v>
      </c>
      <c r="I51" s="616" t="s">
        <v>1755</v>
      </c>
      <c r="J51" s="616" t="s">
        <v>1843</v>
      </c>
      <c r="K51" s="617">
        <v>2</v>
      </c>
      <c r="L51" s="617">
        <v>1</v>
      </c>
      <c r="M51" s="616" t="s">
        <v>958</v>
      </c>
      <c r="N51" s="616" t="s">
        <v>958</v>
      </c>
      <c r="O51" s="616">
        <v>1</v>
      </c>
      <c r="P51" s="616" t="s">
        <v>958</v>
      </c>
      <c r="Q51" s="908" t="s">
        <v>1999</v>
      </c>
      <c r="R51" s="1088" t="s">
        <v>2138</v>
      </c>
      <c r="S51" s="289"/>
      <c r="T51" s="908"/>
      <c r="U51" s="1088"/>
    </row>
    <row r="52" spans="2:21" ht="15" hidden="1" x14ac:dyDescent="0.2">
      <c r="B52" s="1087" t="s">
        <v>1040</v>
      </c>
      <c r="C52" s="588" t="s">
        <v>719</v>
      </c>
      <c r="D52" s="588" t="s">
        <v>955</v>
      </c>
      <c r="E52" s="588" t="s">
        <v>956</v>
      </c>
      <c r="F52" s="909" t="s">
        <v>2011</v>
      </c>
      <c r="G52" s="609" t="s">
        <v>1033</v>
      </c>
      <c r="H52" s="616" t="s">
        <v>1959</v>
      </c>
      <c r="I52" s="616" t="s">
        <v>1755</v>
      </c>
      <c r="J52" s="616" t="s">
        <v>1843</v>
      </c>
      <c r="K52" s="617">
        <v>2</v>
      </c>
      <c r="L52" s="617">
        <v>1</v>
      </c>
      <c r="M52" s="616" t="s">
        <v>958</v>
      </c>
      <c r="N52" s="616" t="s">
        <v>958</v>
      </c>
      <c r="O52" s="616">
        <v>1</v>
      </c>
      <c r="P52" s="616" t="s">
        <v>958</v>
      </c>
      <c r="Q52" s="908" t="s">
        <v>1999</v>
      </c>
      <c r="R52" s="1088" t="s">
        <v>2138</v>
      </c>
      <c r="S52" s="289"/>
      <c r="T52" s="908"/>
      <c r="U52" s="1088"/>
    </row>
    <row r="53" spans="2:21" ht="15" hidden="1" x14ac:dyDescent="0.2">
      <c r="B53" s="1087" t="s">
        <v>1041</v>
      </c>
      <c r="C53" s="588" t="s">
        <v>720</v>
      </c>
      <c r="D53" s="588" t="s">
        <v>955</v>
      </c>
      <c r="E53" s="588" t="s">
        <v>956</v>
      </c>
      <c r="F53" s="909" t="s">
        <v>2011</v>
      </c>
      <c r="G53" s="609" t="s">
        <v>1033</v>
      </c>
      <c r="H53" s="616" t="s">
        <v>1956</v>
      </c>
      <c r="I53" s="616" t="s">
        <v>1755</v>
      </c>
      <c r="J53" s="616" t="s">
        <v>1843</v>
      </c>
      <c r="K53" s="617">
        <v>2</v>
      </c>
      <c r="L53" s="617">
        <v>1</v>
      </c>
      <c r="M53" s="616" t="s">
        <v>958</v>
      </c>
      <c r="N53" s="616" t="s">
        <v>958</v>
      </c>
      <c r="O53" s="616">
        <v>1</v>
      </c>
      <c r="P53" s="616" t="s">
        <v>958</v>
      </c>
      <c r="Q53" s="908" t="s">
        <v>2000</v>
      </c>
      <c r="R53" s="301" t="s">
        <v>2131</v>
      </c>
      <c r="S53" s="289"/>
      <c r="T53" s="908"/>
      <c r="U53" s="1088"/>
    </row>
    <row r="54" spans="2:21" ht="30" hidden="1" x14ac:dyDescent="0.2">
      <c r="B54" s="1087" t="s">
        <v>1042</v>
      </c>
      <c r="C54" s="588" t="s">
        <v>1317</v>
      </c>
      <c r="D54" s="588" t="s">
        <v>955</v>
      </c>
      <c r="E54" s="588" t="s">
        <v>956</v>
      </c>
      <c r="F54" s="909" t="s">
        <v>2011</v>
      </c>
      <c r="G54" s="609" t="s">
        <v>1033</v>
      </c>
      <c r="H54" s="616" t="s">
        <v>1959</v>
      </c>
      <c r="I54" s="616" t="s">
        <v>1755</v>
      </c>
      <c r="J54" s="616" t="s">
        <v>1843</v>
      </c>
      <c r="K54" s="617">
        <v>2</v>
      </c>
      <c r="L54" s="617">
        <v>1</v>
      </c>
      <c r="M54" s="616" t="s">
        <v>958</v>
      </c>
      <c r="N54" s="616" t="s">
        <v>958</v>
      </c>
      <c r="O54" s="616">
        <v>1</v>
      </c>
      <c r="P54" s="616" t="s">
        <v>958</v>
      </c>
      <c r="Q54" s="908" t="s">
        <v>1999</v>
      </c>
      <c r="R54" s="301" t="s">
        <v>2131</v>
      </c>
      <c r="S54" s="289"/>
      <c r="T54" s="908"/>
      <c r="U54" s="1088"/>
    </row>
    <row r="55" spans="2:21" ht="36" hidden="1" customHeight="1" x14ac:dyDescent="0.2">
      <c r="B55" s="611"/>
      <c r="C55" s="618" t="s">
        <v>1318</v>
      </c>
      <c r="D55" s="613"/>
      <c r="E55" s="613"/>
      <c r="F55" s="614"/>
      <c r="G55" s="614"/>
      <c r="H55" s="614"/>
      <c r="I55" s="614"/>
      <c r="J55" s="614"/>
      <c r="K55" s="615"/>
      <c r="L55" s="615"/>
      <c r="M55" s="615"/>
      <c r="N55" s="615"/>
      <c r="O55" s="615"/>
      <c r="P55" s="615"/>
      <c r="Q55" s="908"/>
      <c r="R55" s="301"/>
      <c r="S55" s="289"/>
      <c r="T55" s="908"/>
      <c r="U55" s="1088"/>
    </row>
    <row r="56" spans="2:21" ht="30" hidden="1" x14ac:dyDescent="0.2">
      <c r="B56" s="1086" t="s">
        <v>1043</v>
      </c>
      <c r="C56" s="588" t="s">
        <v>889</v>
      </c>
      <c r="D56" s="588" t="s">
        <v>966</v>
      </c>
      <c r="E56" s="588" t="s">
        <v>958</v>
      </c>
      <c r="F56" s="912"/>
      <c r="G56" s="609" t="s">
        <v>1044</v>
      </c>
      <c r="H56" s="616" t="s">
        <v>1960</v>
      </c>
      <c r="I56" s="616" t="s">
        <v>1757</v>
      </c>
      <c r="J56" s="616" t="s">
        <v>1844</v>
      </c>
      <c r="K56" s="617">
        <v>1</v>
      </c>
      <c r="L56" s="617">
        <v>1</v>
      </c>
      <c r="M56" s="616" t="s">
        <v>958</v>
      </c>
      <c r="N56" s="616" t="s">
        <v>958</v>
      </c>
      <c r="O56" s="616">
        <v>1</v>
      </c>
      <c r="P56" s="616" t="s">
        <v>958</v>
      </c>
      <c r="Q56" s="908"/>
      <c r="R56" s="1088" t="s">
        <v>2156</v>
      </c>
      <c r="S56" s="1152"/>
      <c r="T56" s="908"/>
      <c r="U56" s="1088"/>
    </row>
    <row r="57" spans="2:21" ht="30" hidden="1" x14ac:dyDescent="0.2">
      <c r="B57" s="1086" t="s">
        <v>1046</v>
      </c>
      <c r="C57" s="588" t="s">
        <v>890</v>
      </c>
      <c r="D57" s="588" t="s">
        <v>955</v>
      </c>
      <c r="E57" s="588" t="s">
        <v>956</v>
      </c>
      <c r="F57" s="909" t="s">
        <v>2009</v>
      </c>
      <c r="G57" s="609" t="s">
        <v>1047</v>
      </c>
      <c r="H57" s="616" t="s">
        <v>1961</v>
      </c>
      <c r="I57" s="616" t="s">
        <v>1757</v>
      </c>
      <c r="J57" s="616" t="s">
        <v>1844</v>
      </c>
      <c r="K57" s="617">
        <v>2</v>
      </c>
      <c r="L57" s="617">
        <v>1</v>
      </c>
      <c r="M57" s="616" t="s">
        <v>958</v>
      </c>
      <c r="N57" s="616" t="s">
        <v>958</v>
      </c>
      <c r="O57" s="616">
        <v>1</v>
      </c>
      <c r="P57" s="616" t="s">
        <v>958</v>
      </c>
      <c r="Q57" s="908" t="s">
        <v>1998</v>
      </c>
      <c r="R57" s="1088" t="s">
        <v>2015</v>
      </c>
      <c r="S57" s="289"/>
      <c r="T57" s="908"/>
      <c r="U57" s="1088"/>
    </row>
    <row r="58" spans="2:21" ht="41.25" hidden="1" customHeight="1" x14ac:dyDescent="0.2">
      <c r="B58" s="611"/>
      <c r="C58" s="618" t="s">
        <v>1320</v>
      </c>
      <c r="D58" s="613"/>
      <c r="E58" s="613"/>
      <c r="F58" s="614"/>
      <c r="G58" s="614"/>
      <c r="H58" s="614"/>
      <c r="I58" s="614"/>
      <c r="J58" s="614"/>
      <c r="K58" s="615"/>
      <c r="L58" s="615"/>
      <c r="M58" s="615"/>
      <c r="N58" s="615"/>
      <c r="O58" s="615"/>
      <c r="P58" s="615"/>
      <c r="Q58" s="908"/>
      <c r="R58" s="301"/>
      <c r="S58" s="289"/>
      <c r="T58" s="908"/>
      <c r="U58" s="1088"/>
    </row>
    <row r="59" spans="2:21" ht="30" hidden="1" x14ac:dyDescent="0.2">
      <c r="B59" s="589" t="s">
        <v>1049</v>
      </c>
      <c r="C59" s="588" t="s">
        <v>902</v>
      </c>
      <c r="D59" s="588" t="s">
        <v>966</v>
      </c>
      <c r="E59" s="588" t="s">
        <v>958</v>
      </c>
      <c r="F59" s="912"/>
      <c r="G59" s="609" t="s">
        <v>1050</v>
      </c>
      <c r="H59" s="616" t="s">
        <v>1045</v>
      </c>
      <c r="I59" s="616" t="s">
        <v>1845</v>
      </c>
      <c r="J59" s="616" t="s">
        <v>1846</v>
      </c>
      <c r="K59" s="616">
        <v>1</v>
      </c>
      <c r="L59" s="616">
        <v>1</v>
      </c>
      <c r="M59" s="616" t="s">
        <v>958</v>
      </c>
      <c r="N59" s="616" t="s">
        <v>958</v>
      </c>
      <c r="O59" s="616">
        <v>1</v>
      </c>
      <c r="P59" s="616" t="s">
        <v>958</v>
      </c>
      <c r="Q59" s="908"/>
      <c r="R59" s="906" t="s">
        <v>2153</v>
      </c>
      <c r="S59" s="289"/>
      <c r="T59" s="908"/>
      <c r="U59" s="1088"/>
    </row>
    <row r="60" spans="2:21" ht="45" hidden="1" x14ac:dyDescent="0.2">
      <c r="B60" s="1086" t="s">
        <v>1052</v>
      </c>
      <c r="C60" s="588" t="s">
        <v>1319</v>
      </c>
      <c r="D60" s="588" t="s">
        <v>955</v>
      </c>
      <c r="E60" s="588" t="s">
        <v>956</v>
      </c>
      <c r="F60" s="909" t="s">
        <v>2009</v>
      </c>
      <c r="G60" s="609" t="s">
        <v>1053</v>
      </c>
      <c r="H60" s="616" t="s">
        <v>1048</v>
      </c>
      <c r="I60" s="616" t="s">
        <v>1845</v>
      </c>
      <c r="J60" s="616" t="s">
        <v>1846</v>
      </c>
      <c r="K60" s="617">
        <v>2</v>
      </c>
      <c r="L60" s="617">
        <v>1</v>
      </c>
      <c r="M60" s="616" t="s">
        <v>958</v>
      </c>
      <c r="N60" s="616" t="s">
        <v>958</v>
      </c>
      <c r="O60" s="616">
        <v>1</v>
      </c>
      <c r="P60" s="616" t="s">
        <v>958</v>
      </c>
      <c r="Q60" s="908" t="s">
        <v>1998</v>
      </c>
      <c r="R60" s="301" t="s">
        <v>2154</v>
      </c>
      <c r="S60" s="289"/>
      <c r="T60" s="908"/>
      <c r="U60" s="1088"/>
    </row>
    <row r="61" spans="2:21" ht="15" hidden="1" x14ac:dyDescent="0.2">
      <c r="B61" s="589" t="s">
        <v>1055</v>
      </c>
      <c r="C61" s="588" t="s">
        <v>904</v>
      </c>
      <c r="D61" s="588" t="s">
        <v>955</v>
      </c>
      <c r="E61" s="588" t="s">
        <v>956</v>
      </c>
      <c r="F61" s="909" t="s">
        <v>2011</v>
      </c>
      <c r="G61" s="609" t="s">
        <v>1056</v>
      </c>
      <c r="H61" s="616" t="s">
        <v>1962</v>
      </c>
      <c r="I61" s="616" t="s">
        <v>1845</v>
      </c>
      <c r="J61" s="616" t="s">
        <v>1846</v>
      </c>
      <c r="K61" s="616">
        <v>2</v>
      </c>
      <c r="L61" s="616">
        <v>1</v>
      </c>
      <c r="M61" s="616" t="s">
        <v>958</v>
      </c>
      <c r="N61" s="616" t="s">
        <v>958</v>
      </c>
      <c r="O61" s="616">
        <v>1</v>
      </c>
      <c r="P61" s="616" t="s">
        <v>958</v>
      </c>
      <c r="Q61" s="908" t="s">
        <v>2001</v>
      </c>
      <c r="R61" s="906" t="s">
        <v>2153</v>
      </c>
      <c r="S61" s="289"/>
      <c r="T61" s="908"/>
      <c r="U61" s="1088"/>
    </row>
    <row r="62" spans="2:21" ht="45" hidden="1" x14ac:dyDescent="0.2">
      <c r="B62" s="611"/>
      <c r="C62" s="618" t="s">
        <v>1321</v>
      </c>
      <c r="D62" s="613"/>
      <c r="E62" s="613"/>
      <c r="F62" s="614"/>
      <c r="G62" s="614"/>
      <c r="H62" s="614"/>
      <c r="I62" s="614"/>
      <c r="J62" s="614"/>
      <c r="K62" s="615"/>
      <c r="L62" s="615"/>
      <c r="M62" s="615"/>
      <c r="N62" s="615"/>
      <c r="O62" s="615"/>
      <c r="P62" s="615"/>
      <c r="Q62" s="908"/>
      <c r="R62" s="301"/>
      <c r="S62" s="289"/>
      <c r="T62" s="908"/>
      <c r="U62" s="1088"/>
    </row>
    <row r="63" spans="2:21" ht="30" hidden="1" x14ac:dyDescent="0.25">
      <c r="B63" s="589" t="s">
        <v>1058</v>
      </c>
      <c r="C63" s="619" t="s">
        <v>1322</v>
      </c>
      <c r="D63" s="588" t="s">
        <v>966</v>
      </c>
      <c r="E63" s="588" t="s">
        <v>958</v>
      </c>
      <c r="F63" s="912"/>
      <c r="G63" s="609" t="s">
        <v>1059</v>
      </c>
      <c r="H63" s="616" t="s">
        <v>1051</v>
      </c>
      <c r="I63" s="616" t="s">
        <v>1847</v>
      </c>
      <c r="J63" s="616" t="s">
        <v>1848</v>
      </c>
      <c r="K63" s="616">
        <v>1</v>
      </c>
      <c r="L63" s="616">
        <v>1</v>
      </c>
      <c r="M63" s="616" t="s">
        <v>958</v>
      </c>
      <c r="N63" s="616" t="s">
        <v>958</v>
      </c>
      <c r="O63" s="616">
        <v>1</v>
      </c>
      <c r="P63" s="616" t="s">
        <v>958</v>
      </c>
      <c r="Q63" s="908"/>
      <c r="R63" s="906" t="s">
        <v>2153</v>
      </c>
      <c r="S63" s="289"/>
      <c r="T63" s="908"/>
      <c r="U63" s="1088"/>
    </row>
    <row r="64" spans="2:21" ht="42.75" hidden="1" customHeight="1" x14ac:dyDescent="0.25">
      <c r="B64" s="589" t="s">
        <v>1060</v>
      </c>
      <c r="C64" s="619" t="s">
        <v>1733</v>
      </c>
      <c r="D64" s="588" t="s">
        <v>955</v>
      </c>
      <c r="E64" s="588" t="s">
        <v>956</v>
      </c>
      <c r="F64" s="909" t="s">
        <v>2011</v>
      </c>
      <c r="G64" s="609" t="s">
        <v>1061</v>
      </c>
      <c r="H64" s="616" t="s">
        <v>1054</v>
      </c>
      <c r="I64" s="616" t="s">
        <v>1847</v>
      </c>
      <c r="J64" s="616" t="s">
        <v>1848</v>
      </c>
      <c r="K64" s="616">
        <v>2</v>
      </c>
      <c r="L64" s="616">
        <v>1</v>
      </c>
      <c r="M64" s="616" t="s">
        <v>958</v>
      </c>
      <c r="N64" s="616" t="s">
        <v>958</v>
      </c>
      <c r="O64" s="616">
        <v>1</v>
      </c>
      <c r="P64" s="616" t="s">
        <v>958</v>
      </c>
      <c r="Q64" s="908" t="s">
        <v>2002</v>
      </c>
      <c r="R64" s="906" t="s">
        <v>2153</v>
      </c>
      <c r="S64" s="289"/>
      <c r="T64" s="908"/>
      <c r="U64" s="1088"/>
    </row>
    <row r="65" spans="2:21" ht="15" hidden="1" x14ac:dyDescent="0.25">
      <c r="B65" s="589" t="s">
        <v>1062</v>
      </c>
      <c r="C65" s="619" t="s">
        <v>1324</v>
      </c>
      <c r="D65" s="588" t="s">
        <v>955</v>
      </c>
      <c r="E65" s="588" t="s">
        <v>956</v>
      </c>
      <c r="F65" s="909" t="s">
        <v>2009</v>
      </c>
      <c r="G65" s="609" t="s">
        <v>1063</v>
      </c>
      <c r="H65" s="616" t="s">
        <v>1051</v>
      </c>
      <c r="I65" s="616" t="s">
        <v>1847</v>
      </c>
      <c r="J65" s="616" t="s">
        <v>1848</v>
      </c>
      <c r="K65" s="616">
        <v>1</v>
      </c>
      <c r="L65" s="616">
        <v>1</v>
      </c>
      <c r="M65" s="616" t="s">
        <v>958</v>
      </c>
      <c r="N65" s="616" t="s">
        <v>958</v>
      </c>
      <c r="O65" s="616">
        <v>1</v>
      </c>
      <c r="P65" s="616" t="s">
        <v>958</v>
      </c>
      <c r="Q65" s="908" t="s">
        <v>1995</v>
      </c>
      <c r="R65" s="906" t="s">
        <v>2153</v>
      </c>
      <c r="S65" s="289"/>
      <c r="T65" s="908"/>
      <c r="U65" s="1088"/>
    </row>
    <row r="66" spans="2:21" ht="45" hidden="1" x14ac:dyDescent="0.25">
      <c r="B66" s="1086" t="s">
        <v>1064</v>
      </c>
      <c r="C66" s="619" t="s">
        <v>1734</v>
      </c>
      <c r="D66" s="588" t="s">
        <v>955</v>
      </c>
      <c r="E66" s="588" t="s">
        <v>956</v>
      </c>
      <c r="F66" s="909" t="s">
        <v>2011</v>
      </c>
      <c r="G66" s="609" t="s">
        <v>1065</v>
      </c>
      <c r="H66" s="616" t="s">
        <v>1057</v>
      </c>
      <c r="I66" s="616" t="s">
        <v>1847</v>
      </c>
      <c r="J66" s="616" t="s">
        <v>1848</v>
      </c>
      <c r="K66" s="617">
        <v>2</v>
      </c>
      <c r="L66" s="617">
        <v>1</v>
      </c>
      <c r="M66" s="616" t="s">
        <v>958</v>
      </c>
      <c r="N66" s="616" t="s">
        <v>958</v>
      </c>
      <c r="O66" s="616">
        <v>1</v>
      </c>
      <c r="P66" s="616" t="s">
        <v>958</v>
      </c>
      <c r="Q66" s="908" t="s">
        <v>2003</v>
      </c>
      <c r="R66" s="301" t="s">
        <v>2131</v>
      </c>
      <c r="S66" s="289"/>
      <c r="T66" s="1072"/>
      <c r="U66" s="1089"/>
    </row>
    <row r="67" spans="2:21" ht="30" hidden="1" x14ac:dyDescent="0.25">
      <c r="B67" s="1086" t="s">
        <v>1066</v>
      </c>
      <c r="C67" s="619" t="s">
        <v>1326</v>
      </c>
      <c r="D67" s="588" t="s">
        <v>955</v>
      </c>
      <c r="E67" s="588" t="s">
        <v>956</v>
      </c>
      <c r="F67" s="909" t="s">
        <v>2009</v>
      </c>
      <c r="G67" s="609" t="s">
        <v>1067</v>
      </c>
      <c r="H67" s="616" t="s">
        <v>1057</v>
      </c>
      <c r="I67" s="616" t="s">
        <v>1847</v>
      </c>
      <c r="J67" s="616" t="s">
        <v>1848</v>
      </c>
      <c r="K67" s="617">
        <v>2</v>
      </c>
      <c r="L67" s="617">
        <v>1</v>
      </c>
      <c r="M67" s="616" t="s">
        <v>958</v>
      </c>
      <c r="N67" s="616" t="s">
        <v>958</v>
      </c>
      <c r="O67" s="616">
        <v>1</v>
      </c>
      <c r="P67" s="616" t="s">
        <v>958</v>
      </c>
      <c r="Q67" s="908" t="s">
        <v>1998</v>
      </c>
      <c r="R67" s="1088" t="s">
        <v>2015</v>
      </c>
      <c r="S67" s="289"/>
      <c r="T67" s="908"/>
      <c r="U67" s="1088"/>
    </row>
    <row r="68" spans="2:21" ht="30" hidden="1" x14ac:dyDescent="0.25">
      <c r="B68" s="1086" t="s">
        <v>1068</v>
      </c>
      <c r="C68" s="619" t="s">
        <v>1327</v>
      </c>
      <c r="D68" s="588" t="s">
        <v>955</v>
      </c>
      <c r="E68" s="588" t="s">
        <v>956</v>
      </c>
      <c r="F68" s="909" t="s">
        <v>2009</v>
      </c>
      <c r="G68" s="609" t="s">
        <v>1069</v>
      </c>
      <c r="H68" s="616" t="s">
        <v>1964</v>
      </c>
      <c r="I68" s="616" t="s">
        <v>1847</v>
      </c>
      <c r="J68" s="616" t="s">
        <v>1848</v>
      </c>
      <c r="K68" s="617">
        <v>4</v>
      </c>
      <c r="L68" s="617">
        <v>1</v>
      </c>
      <c r="M68" s="616" t="s">
        <v>958</v>
      </c>
      <c r="N68" s="616" t="s">
        <v>958</v>
      </c>
      <c r="O68" s="616">
        <v>1</v>
      </c>
      <c r="P68" s="616" t="s">
        <v>958</v>
      </c>
      <c r="Q68" s="908" t="s">
        <v>1998</v>
      </c>
      <c r="R68" s="1088" t="s">
        <v>2139</v>
      </c>
      <c r="S68" s="289"/>
      <c r="T68" s="908"/>
      <c r="U68" s="1088"/>
    </row>
    <row r="69" spans="2:21" ht="30" hidden="1" x14ac:dyDescent="0.25">
      <c r="B69" s="589" t="s">
        <v>1070</v>
      </c>
      <c r="C69" s="619" t="s">
        <v>1328</v>
      </c>
      <c r="D69" s="588" t="s">
        <v>955</v>
      </c>
      <c r="E69" s="588" t="s">
        <v>956</v>
      </c>
      <c r="F69" s="912"/>
      <c r="G69" s="609" t="s">
        <v>1071</v>
      </c>
      <c r="H69" s="616" t="s">
        <v>1965</v>
      </c>
      <c r="I69" s="616" t="s">
        <v>1847</v>
      </c>
      <c r="J69" s="616" t="s">
        <v>1848</v>
      </c>
      <c r="K69" s="616">
        <v>1</v>
      </c>
      <c r="L69" s="616">
        <v>1</v>
      </c>
      <c r="M69" s="616" t="s">
        <v>958</v>
      </c>
      <c r="N69" s="616" t="s">
        <v>958</v>
      </c>
      <c r="O69" s="616">
        <v>1</v>
      </c>
      <c r="P69" s="616" t="s">
        <v>958</v>
      </c>
      <c r="Q69" s="908"/>
      <c r="R69" s="906" t="s">
        <v>2153</v>
      </c>
      <c r="S69" s="289"/>
      <c r="T69" s="908"/>
      <c r="U69" s="1088"/>
    </row>
    <row r="70" spans="2:21" ht="30" hidden="1" x14ac:dyDescent="0.25">
      <c r="B70" s="589" t="s">
        <v>1072</v>
      </c>
      <c r="C70" s="619" t="s">
        <v>1329</v>
      </c>
      <c r="D70" s="588" t="s">
        <v>955</v>
      </c>
      <c r="E70" s="588" t="s">
        <v>956</v>
      </c>
      <c r="F70" s="912"/>
      <c r="G70" s="609" t="s">
        <v>1986</v>
      </c>
      <c r="H70" s="616" t="s">
        <v>1965</v>
      </c>
      <c r="I70" s="616" t="s">
        <v>1847</v>
      </c>
      <c r="J70" s="616" t="s">
        <v>1848</v>
      </c>
      <c r="K70" s="616">
        <v>1</v>
      </c>
      <c r="L70" s="616">
        <v>1</v>
      </c>
      <c r="M70" s="616" t="s">
        <v>958</v>
      </c>
      <c r="N70" s="616" t="s">
        <v>958</v>
      </c>
      <c r="O70" s="616">
        <v>1</v>
      </c>
      <c r="P70" s="616" t="s">
        <v>958</v>
      </c>
      <c r="Q70" s="908"/>
      <c r="R70" s="906" t="s">
        <v>2153</v>
      </c>
      <c r="S70" s="289"/>
      <c r="T70" s="908"/>
      <c r="U70" s="1088"/>
    </row>
    <row r="71" spans="2:21" ht="53.25" hidden="1" customHeight="1" x14ac:dyDescent="0.2">
      <c r="B71" s="611"/>
      <c r="C71" s="618" t="s">
        <v>1735</v>
      </c>
      <c r="D71" s="613"/>
      <c r="E71" s="613"/>
      <c r="F71" s="614"/>
      <c r="G71" s="614"/>
      <c r="H71" s="614"/>
      <c r="I71" s="614"/>
      <c r="J71" s="614"/>
      <c r="K71" s="615"/>
      <c r="L71" s="615"/>
      <c r="M71" s="615"/>
      <c r="N71" s="615"/>
      <c r="O71" s="615"/>
      <c r="P71" s="615"/>
      <c r="Q71" s="908"/>
      <c r="R71" s="301"/>
      <c r="S71" s="289"/>
      <c r="T71" s="908"/>
      <c r="U71" s="1088"/>
    </row>
    <row r="72" spans="2:21" ht="30" hidden="1" x14ac:dyDescent="0.2">
      <c r="B72" s="1086" t="s">
        <v>1073</v>
      </c>
      <c r="C72" s="588" t="s">
        <v>1428</v>
      </c>
      <c r="D72" s="588" t="s">
        <v>955</v>
      </c>
      <c r="E72" s="588" t="s">
        <v>956</v>
      </c>
      <c r="F72" s="909" t="s">
        <v>2009</v>
      </c>
      <c r="G72" s="609" t="s">
        <v>1074</v>
      </c>
      <c r="H72" s="616">
        <v>12</v>
      </c>
      <c r="I72" s="616" t="s">
        <v>1849</v>
      </c>
      <c r="J72" s="616" t="s">
        <v>1850</v>
      </c>
      <c r="K72" s="617">
        <v>2</v>
      </c>
      <c r="L72" s="617">
        <v>1</v>
      </c>
      <c r="M72" s="616" t="s">
        <v>958</v>
      </c>
      <c r="N72" s="616" t="s">
        <v>958</v>
      </c>
      <c r="O72" s="616">
        <v>1</v>
      </c>
      <c r="P72" s="616" t="s">
        <v>958</v>
      </c>
      <c r="Q72" s="908" t="s">
        <v>1995</v>
      </c>
      <c r="R72" s="301" t="s">
        <v>2015</v>
      </c>
      <c r="S72" s="289"/>
      <c r="T72" s="908"/>
      <c r="U72" s="1088"/>
    </row>
    <row r="73" spans="2:21" ht="34.5" hidden="1" customHeight="1" x14ac:dyDescent="0.2">
      <c r="B73" s="611"/>
      <c r="C73" s="618" t="s">
        <v>1736</v>
      </c>
      <c r="D73" s="613"/>
      <c r="E73" s="613"/>
      <c r="F73" s="614"/>
      <c r="G73" s="614"/>
      <c r="H73" s="614"/>
      <c r="I73" s="614"/>
      <c r="J73" s="614"/>
      <c r="K73" s="615"/>
      <c r="L73" s="615"/>
      <c r="M73" s="615"/>
      <c r="N73" s="615"/>
      <c r="O73" s="615"/>
      <c r="P73" s="615"/>
      <c r="Q73" s="908"/>
      <c r="R73" s="301"/>
      <c r="S73" s="289"/>
      <c r="T73" s="908"/>
      <c r="U73" s="1088"/>
    </row>
    <row r="74" spans="2:21" ht="30" hidden="1" x14ac:dyDescent="0.2">
      <c r="B74" s="608" t="s">
        <v>1075</v>
      </c>
      <c r="C74" s="588" t="s">
        <v>1456</v>
      </c>
      <c r="D74" s="588" t="s">
        <v>966</v>
      </c>
      <c r="E74" s="588" t="s">
        <v>958</v>
      </c>
      <c r="F74" s="912"/>
      <c r="G74" s="609" t="s">
        <v>1988</v>
      </c>
      <c r="H74" s="616" t="s">
        <v>1966</v>
      </c>
      <c r="I74" s="616" t="s">
        <v>1851</v>
      </c>
      <c r="J74" s="616" t="s">
        <v>1852</v>
      </c>
      <c r="K74" s="616">
        <v>1</v>
      </c>
      <c r="L74" s="616">
        <v>1</v>
      </c>
      <c r="M74" s="616" t="s">
        <v>958</v>
      </c>
      <c r="N74" s="616" t="s">
        <v>958</v>
      </c>
      <c r="O74" s="616">
        <v>1</v>
      </c>
      <c r="P74" s="616" t="s">
        <v>958</v>
      </c>
      <c r="Q74" s="908"/>
      <c r="R74" s="906" t="s">
        <v>2153</v>
      </c>
      <c r="S74" s="289"/>
      <c r="T74" s="908"/>
      <c r="U74" s="1088"/>
    </row>
    <row r="75" spans="2:21" ht="30" hidden="1" x14ac:dyDescent="0.2">
      <c r="B75" s="608" t="s">
        <v>1077</v>
      </c>
      <c r="C75" s="588" t="s">
        <v>1457</v>
      </c>
      <c r="D75" s="588" t="s">
        <v>955</v>
      </c>
      <c r="E75" s="588" t="s">
        <v>956</v>
      </c>
      <c r="F75" s="912"/>
      <c r="G75" s="609" t="s">
        <v>1987</v>
      </c>
      <c r="H75" s="616" t="s">
        <v>1967</v>
      </c>
      <c r="I75" s="616" t="s">
        <v>1851</v>
      </c>
      <c r="J75" s="616" t="s">
        <v>1852</v>
      </c>
      <c r="K75" s="616" t="s">
        <v>1079</v>
      </c>
      <c r="L75" s="616">
        <v>1</v>
      </c>
      <c r="M75" s="616" t="s">
        <v>958</v>
      </c>
      <c r="N75" s="616" t="s">
        <v>958</v>
      </c>
      <c r="O75" s="616">
        <v>1</v>
      </c>
      <c r="P75" s="616" t="s">
        <v>958</v>
      </c>
      <c r="Q75" s="908"/>
      <c r="R75" s="906" t="s">
        <v>2153</v>
      </c>
      <c r="S75" s="289"/>
      <c r="T75" s="908"/>
      <c r="U75" s="1088"/>
    </row>
    <row r="76" spans="2:21" ht="30" hidden="1" customHeight="1" x14ac:dyDescent="0.2">
      <c r="B76" s="608" t="s">
        <v>1080</v>
      </c>
      <c r="C76" s="588" t="s">
        <v>1458</v>
      </c>
      <c r="D76" s="588" t="s">
        <v>955</v>
      </c>
      <c r="E76" s="588" t="s">
        <v>956</v>
      </c>
      <c r="F76" s="909" t="s">
        <v>2011</v>
      </c>
      <c r="G76" s="609" t="s">
        <v>1081</v>
      </c>
      <c r="H76" s="616" t="s">
        <v>1968</v>
      </c>
      <c r="I76" s="616" t="s">
        <v>1851</v>
      </c>
      <c r="J76" s="616" t="s">
        <v>1852</v>
      </c>
      <c r="K76" s="616">
        <v>2</v>
      </c>
      <c r="L76" s="616">
        <v>1</v>
      </c>
      <c r="M76" s="616" t="s">
        <v>958</v>
      </c>
      <c r="N76" s="616" t="s">
        <v>958</v>
      </c>
      <c r="O76" s="616">
        <v>1</v>
      </c>
      <c r="P76" s="616" t="s">
        <v>958</v>
      </c>
      <c r="Q76" s="908" t="s">
        <v>2002</v>
      </c>
      <c r="R76" s="906" t="s">
        <v>2153</v>
      </c>
      <c r="S76" s="289"/>
      <c r="T76" s="908"/>
      <c r="U76" s="1088"/>
    </row>
    <row r="77" spans="2:21" ht="38.25" hidden="1" customHeight="1" x14ac:dyDescent="0.2">
      <c r="B77" s="608" t="s">
        <v>1083</v>
      </c>
      <c r="C77" s="588" t="s">
        <v>1459</v>
      </c>
      <c r="D77" s="588" t="s">
        <v>955</v>
      </c>
      <c r="E77" s="588" t="s">
        <v>956</v>
      </c>
      <c r="F77" s="909" t="s">
        <v>2009</v>
      </c>
      <c r="G77" s="609" t="s">
        <v>1989</v>
      </c>
      <c r="H77" s="616" t="s">
        <v>1969</v>
      </c>
      <c r="I77" s="616" t="s">
        <v>1851</v>
      </c>
      <c r="J77" s="616" t="s">
        <v>1852</v>
      </c>
      <c r="K77" s="616">
        <v>2</v>
      </c>
      <c r="L77" s="616">
        <v>1</v>
      </c>
      <c r="M77" s="616" t="s">
        <v>958</v>
      </c>
      <c r="N77" s="616" t="s">
        <v>958</v>
      </c>
      <c r="O77" s="616">
        <v>1</v>
      </c>
      <c r="P77" s="616" t="s">
        <v>958</v>
      </c>
      <c r="Q77" s="908" t="s">
        <v>2004</v>
      </c>
      <c r="R77" s="906" t="s">
        <v>2153</v>
      </c>
      <c r="S77" s="289"/>
      <c r="T77" s="908"/>
      <c r="U77" s="1088"/>
    </row>
    <row r="78" spans="2:21" ht="35.25" hidden="1" customHeight="1" x14ac:dyDescent="0.2">
      <c r="B78" s="608" t="s">
        <v>1085</v>
      </c>
      <c r="C78" s="588" t="s">
        <v>1460</v>
      </c>
      <c r="D78" s="588" t="s">
        <v>955</v>
      </c>
      <c r="E78" s="588" t="s">
        <v>956</v>
      </c>
      <c r="F78" s="909" t="s">
        <v>2011</v>
      </c>
      <c r="G78" s="609" t="s">
        <v>1990</v>
      </c>
      <c r="H78" s="616" t="s">
        <v>1969</v>
      </c>
      <c r="I78" s="616" t="s">
        <v>1851</v>
      </c>
      <c r="J78" s="616" t="s">
        <v>1852</v>
      </c>
      <c r="K78" s="616">
        <v>2</v>
      </c>
      <c r="L78" s="616">
        <v>1</v>
      </c>
      <c r="M78" s="616" t="s">
        <v>958</v>
      </c>
      <c r="N78" s="616" t="s">
        <v>958</v>
      </c>
      <c r="O78" s="616">
        <v>1</v>
      </c>
      <c r="P78" s="616" t="s">
        <v>958</v>
      </c>
      <c r="Q78" s="908" t="s">
        <v>2002</v>
      </c>
      <c r="R78" s="906" t="s">
        <v>2153</v>
      </c>
      <c r="S78" s="289"/>
      <c r="T78" s="908"/>
      <c r="U78" s="1088"/>
    </row>
    <row r="79" spans="2:21" ht="15" hidden="1" x14ac:dyDescent="0.2">
      <c r="B79" s="608" t="s">
        <v>1086</v>
      </c>
      <c r="C79" s="588" t="s">
        <v>1461</v>
      </c>
      <c r="D79" s="588" t="s">
        <v>955</v>
      </c>
      <c r="E79" s="588" t="s">
        <v>956</v>
      </c>
      <c r="F79" s="909" t="s">
        <v>2009</v>
      </c>
      <c r="G79" s="609" t="s">
        <v>1087</v>
      </c>
      <c r="H79" s="616" t="s">
        <v>1970</v>
      </c>
      <c r="I79" s="616" t="s">
        <v>1851</v>
      </c>
      <c r="J79" s="616" t="s">
        <v>1852</v>
      </c>
      <c r="K79" s="616">
        <v>2</v>
      </c>
      <c r="L79" s="616">
        <v>1</v>
      </c>
      <c r="M79" s="616" t="s">
        <v>958</v>
      </c>
      <c r="N79" s="616" t="s">
        <v>958</v>
      </c>
      <c r="O79" s="616">
        <v>1</v>
      </c>
      <c r="P79" s="616" t="s">
        <v>958</v>
      </c>
      <c r="Q79" s="908" t="s">
        <v>1995</v>
      </c>
      <c r="R79" s="906" t="s">
        <v>2153</v>
      </c>
      <c r="S79" s="289"/>
      <c r="T79" s="908"/>
      <c r="U79" s="1088"/>
    </row>
    <row r="80" spans="2:21" ht="15" hidden="1" x14ac:dyDescent="0.2">
      <c r="B80" s="1087" t="s">
        <v>1088</v>
      </c>
      <c r="C80" s="588" t="s">
        <v>1462</v>
      </c>
      <c r="D80" s="588" t="s">
        <v>955</v>
      </c>
      <c r="E80" s="588" t="s">
        <v>956</v>
      </c>
      <c r="F80" s="909" t="s">
        <v>2011</v>
      </c>
      <c r="G80" s="609" t="s">
        <v>1089</v>
      </c>
      <c r="H80" s="616" t="s">
        <v>1971</v>
      </c>
      <c r="I80" s="616" t="s">
        <v>1851</v>
      </c>
      <c r="J80" s="616" t="s">
        <v>1852</v>
      </c>
      <c r="K80" s="617">
        <v>2</v>
      </c>
      <c r="L80" s="617">
        <v>1</v>
      </c>
      <c r="M80" s="616" t="s">
        <v>958</v>
      </c>
      <c r="N80" s="616" t="s">
        <v>958</v>
      </c>
      <c r="O80" s="616">
        <v>1</v>
      </c>
      <c r="P80" s="616" t="s">
        <v>958</v>
      </c>
      <c r="Q80" s="908" t="s">
        <v>2005</v>
      </c>
      <c r="R80" s="301" t="s">
        <v>2131</v>
      </c>
      <c r="S80" s="289"/>
      <c r="T80" s="908"/>
      <c r="U80" s="1088"/>
    </row>
    <row r="81" spans="1:21" ht="30" hidden="1" x14ac:dyDescent="0.2">
      <c r="B81" s="1087" t="s">
        <v>1090</v>
      </c>
      <c r="C81" s="588" t="s">
        <v>1463</v>
      </c>
      <c r="D81" s="588" t="s">
        <v>955</v>
      </c>
      <c r="E81" s="588" t="s">
        <v>956</v>
      </c>
      <c r="F81" s="909" t="s">
        <v>2011</v>
      </c>
      <c r="G81" s="609" t="s">
        <v>1091</v>
      </c>
      <c r="H81" s="616" t="s">
        <v>1972</v>
      </c>
      <c r="I81" s="616" t="s">
        <v>1851</v>
      </c>
      <c r="J81" s="616" t="s">
        <v>1852</v>
      </c>
      <c r="K81" s="617">
        <v>4</v>
      </c>
      <c r="L81" s="617">
        <v>1</v>
      </c>
      <c r="M81" s="616" t="s">
        <v>958</v>
      </c>
      <c r="N81" s="616" t="s">
        <v>958</v>
      </c>
      <c r="O81" s="616">
        <v>1</v>
      </c>
      <c r="P81" s="616" t="s">
        <v>958</v>
      </c>
      <c r="Q81" s="908" t="s">
        <v>1998</v>
      </c>
      <c r="R81" s="301" t="s">
        <v>2131</v>
      </c>
      <c r="S81" s="289"/>
      <c r="T81" s="908"/>
      <c r="U81" s="1088"/>
    </row>
    <row r="82" spans="1:21" ht="15" hidden="1" x14ac:dyDescent="0.2">
      <c r="B82" s="608" t="s">
        <v>1092</v>
      </c>
      <c r="C82" s="588" t="s">
        <v>1464</v>
      </c>
      <c r="D82" s="588" t="s">
        <v>955</v>
      </c>
      <c r="E82" s="588" t="s">
        <v>956</v>
      </c>
      <c r="F82" s="909" t="s">
        <v>2011</v>
      </c>
      <c r="G82" s="609" t="s">
        <v>1093</v>
      </c>
      <c r="H82" s="616" t="s">
        <v>1973</v>
      </c>
      <c r="I82" s="616" t="s">
        <v>1851</v>
      </c>
      <c r="J82" s="616" t="s">
        <v>1852</v>
      </c>
      <c r="K82" s="616">
        <v>2</v>
      </c>
      <c r="L82" s="616">
        <v>1</v>
      </c>
      <c r="M82" s="616" t="s">
        <v>958</v>
      </c>
      <c r="N82" s="616" t="s">
        <v>958</v>
      </c>
      <c r="O82" s="616">
        <v>1</v>
      </c>
      <c r="P82" s="616" t="s">
        <v>958</v>
      </c>
      <c r="Q82" s="908" t="s">
        <v>2002</v>
      </c>
      <c r="R82" s="906" t="s">
        <v>2153</v>
      </c>
      <c r="S82" s="289"/>
      <c r="T82" s="908"/>
      <c r="U82" s="1088"/>
    </row>
    <row r="83" spans="1:21" ht="34.5" hidden="1" customHeight="1" x14ac:dyDescent="0.2">
      <c r="A83" s="299"/>
      <c r="B83" s="611"/>
      <c r="C83" s="618" t="s">
        <v>1737</v>
      </c>
      <c r="D83" s="613"/>
      <c r="E83" s="613"/>
      <c r="F83" s="614"/>
      <c r="G83" s="614"/>
      <c r="H83" s="614"/>
      <c r="I83" s="614"/>
      <c r="J83" s="615"/>
      <c r="K83" s="615"/>
      <c r="L83" s="615"/>
      <c r="M83" s="615"/>
      <c r="N83" s="615"/>
      <c r="O83" s="615"/>
      <c r="P83" s="615"/>
      <c r="Q83" s="908"/>
      <c r="R83" s="301"/>
      <c r="S83" s="289"/>
      <c r="T83" s="908"/>
      <c r="U83" s="1088"/>
    </row>
    <row r="84" spans="1:21" ht="30" hidden="1" x14ac:dyDescent="0.2">
      <c r="A84" s="300"/>
      <c r="B84" s="608" t="s">
        <v>1094</v>
      </c>
      <c r="C84" s="588" t="s">
        <v>1546</v>
      </c>
      <c r="D84" s="588" t="s">
        <v>966</v>
      </c>
      <c r="E84" s="588" t="s">
        <v>958</v>
      </c>
      <c r="F84" s="912"/>
      <c r="G84" s="609" t="s">
        <v>1095</v>
      </c>
      <c r="H84" s="616" t="s">
        <v>1076</v>
      </c>
      <c r="I84" s="616" t="s">
        <v>1767</v>
      </c>
      <c r="J84" s="616" t="s">
        <v>1853</v>
      </c>
      <c r="K84" s="616">
        <v>1</v>
      </c>
      <c r="L84" s="616">
        <v>1</v>
      </c>
      <c r="M84" s="616" t="s">
        <v>958</v>
      </c>
      <c r="N84" s="616" t="s">
        <v>958</v>
      </c>
      <c r="O84" s="616">
        <v>1</v>
      </c>
      <c r="P84" s="616" t="s">
        <v>958</v>
      </c>
      <c r="Q84" s="908"/>
      <c r="R84" s="906" t="s">
        <v>2153</v>
      </c>
      <c r="S84" s="289"/>
      <c r="T84" s="908"/>
      <c r="U84" s="1088"/>
    </row>
    <row r="85" spans="1:21" ht="15" hidden="1" x14ac:dyDescent="0.2">
      <c r="A85" s="300"/>
      <c r="B85" s="608" t="s">
        <v>1096</v>
      </c>
      <c r="C85" s="588" t="s">
        <v>1547</v>
      </c>
      <c r="D85" s="588" t="s">
        <v>955</v>
      </c>
      <c r="E85" s="588" t="s">
        <v>956</v>
      </c>
      <c r="F85" s="909" t="s">
        <v>2011</v>
      </c>
      <c r="G85" s="609" t="s">
        <v>1097</v>
      </c>
      <c r="H85" s="616" t="s">
        <v>1078</v>
      </c>
      <c r="I85" s="616" t="s">
        <v>1767</v>
      </c>
      <c r="J85" s="616" t="s">
        <v>1853</v>
      </c>
      <c r="K85" s="616">
        <v>2</v>
      </c>
      <c r="L85" s="616">
        <v>1</v>
      </c>
      <c r="M85" s="616" t="s">
        <v>958</v>
      </c>
      <c r="N85" s="616" t="s">
        <v>958</v>
      </c>
      <c r="O85" s="616">
        <v>1</v>
      </c>
      <c r="P85" s="616" t="s">
        <v>958</v>
      </c>
      <c r="Q85" s="908" t="s">
        <v>2006</v>
      </c>
      <c r="R85" s="906" t="s">
        <v>2153</v>
      </c>
      <c r="S85" s="289"/>
      <c r="T85" s="908"/>
      <c r="U85" s="1089"/>
    </row>
    <row r="86" spans="1:21" ht="15" hidden="1" x14ac:dyDescent="0.2">
      <c r="A86" s="300"/>
      <c r="B86" s="608" t="s">
        <v>1098</v>
      </c>
      <c r="C86" s="588" t="s">
        <v>1548</v>
      </c>
      <c r="D86" s="588" t="s">
        <v>955</v>
      </c>
      <c r="E86" s="588" t="s">
        <v>956</v>
      </c>
      <c r="F86" s="909" t="s">
        <v>2011</v>
      </c>
      <c r="G86" s="609" t="s">
        <v>1097</v>
      </c>
      <c r="H86" s="616" t="s">
        <v>1078</v>
      </c>
      <c r="I86" s="616" t="s">
        <v>1767</v>
      </c>
      <c r="J86" s="616" t="s">
        <v>1853</v>
      </c>
      <c r="K86" s="616">
        <v>2</v>
      </c>
      <c r="L86" s="616">
        <v>1</v>
      </c>
      <c r="M86" s="616" t="s">
        <v>958</v>
      </c>
      <c r="N86" s="616" t="s">
        <v>958</v>
      </c>
      <c r="O86" s="616">
        <v>1</v>
      </c>
      <c r="P86" s="616" t="s">
        <v>958</v>
      </c>
      <c r="Q86" s="908" t="s">
        <v>2006</v>
      </c>
      <c r="R86" s="906" t="s">
        <v>2153</v>
      </c>
      <c r="S86" s="289"/>
      <c r="T86" s="908"/>
      <c r="U86" s="1088"/>
    </row>
    <row r="87" spans="1:21" ht="30" hidden="1" x14ac:dyDescent="0.2">
      <c r="A87" s="300"/>
      <c r="B87" s="608" t="s">
        <v>1099</v>
      </c>
      <c r="C87" s="588" t="s">
        <v>1590</v>
      </c>
      <c r="D87" s="588" t="s">
        <v>955</v>
      </c>
      <c r="E87" s="588" t="s">
        <v>956</v>
      </c>
      <c r="F87" s="909" t="s">
        <v>2011</v>
      </c>
      <c r="G87" s="609" t="s">
        <v>1100</v>
      </c>
      <c r="H87" s="616" t="s">
        <v>1082</v>
      </c>
      <c r="I87" s="616" t="s">
        <v>1767</v>
      </c>
      <c r="J87" s="616" t="s">
        <v>1853</v>
      </c>
      <c r="K87" s="616">
        <v>2</v>
      </c>
      <c r="L87" s="616">
        <v>1</v>
      </c>
      <c r="M87" s="616" t="s">
        <v>958</v>
      </c>
      <c r="N87" s="616" t="s">
        <v>958</v>
      </c>
      <c r="O87" s="616">
        <v>1</v>
      </c>
      <c r="P87" s="616" t="s">
        <v>958</v>
      </c>
      <c r="Q87" s="908" t="s">
        <v>2006</v>
      </c>
      <c r="R87" s="906" t="s">
        <v>2153</v>
      </c>
      <c r="S87" s="289"/>
      <c r="T87" s="908"/>
      <c r="U87" s="1088"/>
    </row>
    <row r="88" spans="1:21" ht="30" hidden="1" x14ac:dyDescent="0.2">
      <c r="A88" s="300"/>
      <c r="B88" s="608" t="s">
        <v>1101</v>
      </c>
      <c r="C88" s="588" t="s">
        <v>1613</v>
      </c>
      <c r="D88" s="588" t="s">
        <v>955</v>
      </c>
      <c r="E88" s="588" t="s">
        <v>956</v>
      </c>
      <c r="F88" s="909" t="s">
        <v>2011</v>
      </c>
      <c r="G88" s="609" t="s">
        <v>1102</v>
      </c>
      <c r="H88" s="616" t="s">
        <v>1082</v>
      </c>
      <c r="I88" s="616" t="s">
        <v>1767</v>
      </c>
      <c r="J88" s="616" t="s">
        <v>1853</v>
      </c>
      <c r="K88" s="616">
        <v>2</v>
      </c>
      <c r="L88" s="616">
        <v>1</v>
      </c>
      <c r="M88" s="616" t="s">
        <v>958</v>
      </c>
      <c r="N88" s="616" t="s">
        <v>958</v>
      </c>
      <c r="O88" s="616">
        <v>1</v>
      </c>
      <c r="P88" s="616" t="s">
        <v>958</v>
      </c>
      <c r="Q88" s="908" t="s">
        <v>2006</v>
      </c>
      <c r="R88" s="906" t="s">
        <v>2153</v>
      </c>
      <c r="S88" s="289"/>
      <c r="T88" s="908"/>
      <c r="U88" s="1088"/>
    </row>
    <row r="89" spans="1:21" ht="30" hidden="1" x14ac:dyDescent="0.2">
      <c r="A89" s="300"/>
      <c r="B89" s="608" t="s">
        <v>1103</v>
      </c>
      <c r="C89" s="588" t="s">
        <v>1551</v>
      </c>
      <c r="D89" s="588" t="s">
        <v>955</v>
      </c>
      <c r="E89" s="588" t="s">
        <v>956</v>
      </c>
      <c r="F89" s="909" t="s">
        <v>2011</v>
      </c>
      <c r="G89" s="609" t="s">
        <v>1104</v>
      </c>
      <c r="H89" s="616" t="s">
        <v>1084</v>
      </c>
      <c r="I89" s="616" t="s">
        <v>1767</v>
      </c>
      <c r="J89" s="616" t="s">
        <v>1853</v>
      </c>
      <c r="K89" s="616">
        <v>2</v>
      </c>
      <c r="L89" s="616">
        <v>1</v>
      </c>
      <c r="M89" s="616" t="s">
        <v>958</v>
      </c>
      <c r="N89" s="616" t="s">
        <v>958</v>
      </c>
      <c r="O89" s="616">
        <v>1</v>
      </c>
      <c r="P89" s="616" t="s">
        <v>958</v>
      </c>
      <c r="Q89" s="908" t="s">
        <v>2006</v>
      </c>
      <c r="R89" s="906" t="s">
        <v>2153</v>
      </c>
      <c r="S89" s="289"/>
      <c r="T89" s="908"/>
      <c r="U89" s="1088"/>
    </row>
    <row r="90" spans="1:21" ht="42" hidden="1" customHeight="1" x14ac:dyDescent="0.2">
      <c r="A90" s="300"/>
      <c r="B90" s="611"/>
      <c r="C90" s="618" t="s">
        <v>1738</v>
      </c>
      <c r="D90" s="613"/>
      <c r="E90" s="613"/>
      <c r="F90" s="614"/>
      <c r="G90" s="614"/>
      <c r="H90" s="614"/>
      <c r="I90" s="614"/>
      <c r="J90" s="615"/>
      <c r="K90" s="615"/>
      <c r="L90" s="615"/>
      <c r="M90" s="615"/>
      <c r="N90" s="615"/>
      <c r="O90" s="615"/>
      <c r="P90" s="615"/>
      <c r="Q90" s="908"/>
      <c r="R90" s="301"/>
      <c r="S90" s="289"/>
      <c r="T90" s="908"/>
      <c r="U90" s="1088"/>
    </row>
    <row r="91" spans="1:21" ht="45" hidden="1" x14ac:dyDescent="0.2">
      <c r="A91" s="300"/>
      <c r="B91" s="589" t="s">
        <v>1105</v>
      </c>
      <c r="C91" s="588" t="s">
        <v>1627</v>
      </c>
      <c r="D91" s="588" t="s">
        <v>966</v>
      </c>
      <c r="E91" s="588" t="s">
        <v>958</v>
      </c>
      <c r="F91" s="912"/>
      <c r="G91" s="609" t="s">
        <v>1106</v>
      </c>
      <c r="H91" s="616" t="s">
        <v>1975</v>
      </c>
      <c r="I91" s="616" t="s">
        <v>1769</v>
      </c>
      <c r="J91" s="616" t="s">
        <v>1854</v>
      </c>
      <c r="K91" s="616">
        <v>1</v>
      </c>
      <c r="L91" s="616">
        <v>1</v>
      </c>
      <c r="M91" s="616" t="s">
        <v>1107</v>
      </c>
      <c r="N91" s="616" t="s">
        <v>958</v>
      </c>
      <c r="O91" s="616">
        <v>1</v>
      </c>
      <c r="P91" s="616" t="s">
        <v>1107</v>
      </c>
      <c r="Q91" s="908"/>
      <c r="R91" s="906" t="s">
        <v>2153</v>
      </c>
      <c r="S91" s="289"/>
      <c r="T91" s="908"/>
      <c r="U91" s="1088"/>
    </row>
    <row r="92" spans="1:21" ht="15" hidden="1" x14ac:dyDescent="0.2">
      <c r="A92" s="300"/>
      <c r="B92" s="608" t="s">
        <v>1108</v>
      </c>
      <c r="C92" s="588" t="s">
        <v>1621</v>
      </c>
      <c r="D92" s="588" t="s">
        <v>955</v>
      </c>
      <c r="E92" s="588" t="s">
        <v>956</v>
      </c>
      <c r="F92" s="909" t="s">
        <v>2009</v>
      </c>
      <c r="G92" s="904">
        <v>445</v>
      </c>
      <c r="H92" s="616" t="s">
        <v>1974</v>
      </c>
      <c r="I92" s="616" t="s">
        <v>1769</v>
      </c>
      <c r="J92" s="616" t="s">
        <v>1854</v>
      </c>
      <c r="K92" s="616">
        <v>2</v>
      </c>
      <c r="L92" s="616">
        <v>1</v>
      </c>
      <c r="M92" s="616" t="s">
        <v>958</v>
      </c>
      <c r="N92" s="616" t="s">
        <v>958</v>
      </c>
      <c r="O92" s="616">
        <v>1</v>
      </c>
      <c r="P92" s="616" t="s">
        <v>958</v>
      </c>
      <c r="Q92" s="908" t="s">
        <v>2007</v>
      </c>
      <c r="R92" s="906" t="s">
        <v>2153</v>
      </c>
      <c r="S92" s="289"/>
      <c r="T92" s="908"/>
      <c r="U92" s="1088"/>
    </row>
    <row r="93" spans="1:21" ht="30" hidden="1" x14ac:dyDescent="0.2">
      <c r="A93" s="300"/>
      <c r="B93" s="589" t="s">
        <v>1109</v>
      </c>
      <c r="C93" s="588" t="s">
        <v>1637</v>
      </c>
      <c r="D93" s="588" t="s">
        <v>966</v>
      </c>
      <c r="E93" s="588" t="s">
        <v>958</v>
      </c>
      <c r="F93" s="912"/>
      <c r="G93" s="609" t="s">
        <v>1110</v>
      </c>
      <c r="H93" s="616" t="s">
        <v>1976</v>
      </c>
      <c r="I93" s="616" t="s">
        <v>1769</v>
      </c>
      <c r="J93" s="616" t="s">
        <v>1854</v>
      </c>
      <c r="K93" s="616">
        <v>1</v>
      </c>
      <c r="L93" s="616">
        <v>1</v>
      </c>
      <c r="M93" s="616" t="s">
        <v>958</v>
      </c>
      <c r="N93" s="616" t="s">
        <v>958</v>
      </c>
      <c r="O93" s="616">
        <v>1</v>
      </c>
      <c r="P93" s="616" t="s">
        <v>958</v>
      </c>
      <c r="Q93" s="908"/>
      <c r="R93" s="906" t="s">
        <v>2153</v>
      </c>
      <c r="S93" s="289"/>
      <c r="T93" s="908"/>
      <c r="U93" s="1088"/>
    </row>
    <row r="94" spans="1:21" ht="27" hidden="1" customHeight="1" x14ac:dyDescent="0.2">
      <c r="A94" s="300"/>
      <c r="B94" s="608" t="s">
        <v>1111</v>
      </c>
      <c r="C94" s="588" t="s">
        <v>1623</v>
      </c>
      <c r="D94" s="588" t="s">
        <v>955</v>
      </c>
      <c r="E94" s="588" t="s">
        <v>956</v>
      </c>
      <c r="F94" s="909" t="s">
        <v>2011</v>
      </c>
      <c r="G94" s="609" t="s">
        <v>1112</v>
      </c>
      <c r="H94" s="616" t="s">
        <v>1977</v>
      </c>
      <c r="I94" s="616" t="s">
        <v>1769</v>
      </c>
      <c r="J94" s="616" t="s">
        <v>1854</v>
      </c>
      <c r="K94" s="616">
        <v>2</v>
      </c>
      <c r="L94" s="616">
        <v>1</v>
      </c>
      <c r="M94" s="616" t="s">
        <v>958</v>
      </c>
      <c r="N94" s="616" t="s">
        <v>958</v>
      </c>
      <c r="O94" s="616">
        <v>1</v>
      </c>
      <c r="P94" s="616" t="s">
        <v>958</v>
      </c>
      <c r="Q94" s="908" t="s">
        <v>2008</v>
      </c>
      <c r="R94" s="906" t="s">
        <v>2153</v>
      </c>
      <c r="S94" s="289"/>
      <c r="T94" s="908"/>
      <c r="U94" s="1088"/>
    </row>
    <row r="95" spans="1:21" ht="30" hidden="1" x14ac:dyDescent="0.2">
      <c r="A95" s="300"/>
      <c r="B95" s="1087" t="s">
        <v>1113</v>
      </c>
      <c r="C95" s="588" t="s">
        <v>1624</v>
      </c>
      <c r="D95" s="588" t="s">
        <v>955</v>
      </c>
      <c r="E95" s="588" t="s">
        <v>956</v>
      </c>
      <c r="F95" s="909" t="s">
        <v>2011</v>
      </c>
      <c r="G95" s="609" t="s">
        <v>1069</v>
      </c>
      <c r="H95" s="616" t="s">
        <v>1978</v>
      </c>
      <c r="I95" s="616" t="s">
        <v>1769</v>
      </c>
      <c r="J95" s="616" t="s">
        <v>1854</v>
      </c>
      <c r="K95" s="617">
        <v>4</v>
      </c>
      <c r="L95" s="617">
        <v>1</v>
      </c>
      <c r="M95" s="616" t="s">
        <v>958</v>
      </c>
      <c r="N95" s="616" t="s">
        <v>958</v>
      </c>
      <c r="O95" s="616">
        <v>1</v>
      </c>
      <c r="P95" s="616" t="s">
        <v>958</v>
      </c>
      <c r="Q95" s="908" t="s">
        <v>2008</v>
      </c>
      <c r="R95" s="301" t="s">
        <v>2131</v>
      </c>
      <c r="S95" s="289"/>
      <c r="T95" s="908"/>
      <c r="U95" s="1088"/>
    </row>
    <row r="96" spans="1:21" ht="15" hidden="1" x14ac:dyDescent="0.2">
      <c r="A96" s="300"/>
      <c r="B96" s="589" t="s">
        <v>1114</v>
      </c>
      <c r="C96" s="588" t="s">
        <v>1625</v>
      </c>
      <c r="D96" s="588" t="s">
        <v>955</v>
      </c>
      <c r="E96" s="588" t="s">
        <v>956</v>
      </c>
      <c r="F96" s="909" t="s">
        <v>2011</v>
      </c>
      <c r="G96" s="609" t="s">
        <v>1115</v>
      </c>
      <c r="H96" s="616" t="s">
        <v>1979</v>
      </c>
      <c r="I96" s="616" t="s">
        <v>1769</v>
      </c>
      <c r="J96" s="616" t="s">
        <v>1854</v>
      </c>
      <c r="K96" s="616">
        <v>2</v>
      </c>
      <c r="L96" s="616">
        <v>1</v>
      </c>
      <c r="M96" s="616" t="s">
        <v>958</v>
      </c>
      <c r="N96" s="616" t="s">
        <v>958</v>
      </c>
      <c r="O96" s="616">
        <v>1</v>
      </c>
      <c r="P96" s="616" t="s">
        <v>958</v>
      </c>
      <c r="Q96" s="908" t="s">
        <v>2008</v>
      </c>
      <c r="R96" s="906" t="s">
        <v>2153</v>
      </c>
      <c r="S96" s="289"/>
      <c r="T96" s="908"/>
      <c r="U96" s="1088"/>
    </row>
    <row r="97" spans="1:19" ht="15" hidden="1" x14ac:dyDescent="0.2">
      <c r="A97" s="300"/>
      <c r="B97" s="589" t="s">
        <v>1116</v>
      </c>
      <c r="C97" s="588" t="s">
        <v>1626</v>
      </c>
      <c r="D97" s="588" t="s">
        <v>955</v>
      </c>
      <c r="E97" s="588" t="s">
        <v>976</v>
      </c>
      <c r="F97" s="909" t="s">
        <v>2011</v>
      </c>
      <c r="G97" s="609" t="s">
        <v>1117</v>
      </c>
      <c r="H97" s="616" t="s">
        <v>1980</v>
      </c>
      <c r="I97" s="616" t="s">
        <v>1769</v>
      </c>
      <c r="J97" s="616" t="s">
        <v>1854</v>
      </c>
      <c r="K97" s="616">
        <v>2</v>
      </c>
      <c r="L97" s="616">
        <v>1</v>
      </c>
      <c r="M97" s="616" t="s">
        <v>958</v>
      </c>
      <c r="N97" s="616" t="s">
        <v>958</v>
      </c>
      <c r="O97" s="616">
        <v>1</v>
      </c>
      <c r="P97" s="616" t="s">
        <v>958</v>
      </c>
      <c r="Q97" s="908" t="s">
        <v>2008</v>
      </c>
      <c r="R97" s="906" t="s">
        <v>2153</v>
      </c>
      <c r="S97" s="289"/>
    </row>
    <row r="98" spans="1:19" ht="31.5" hidden="1" customHeight="1" x14ac:dyDescent="0.2">
      <c r="A98" s="300"/>
      <c r="B98" s="611"/>
      <c r="C98" s="618" t="s">
        <v>1773</v>
      </c>
      <c r="D98" s="613"/>
      <c r="E98" s="613"/>
      <c r="F98" s="614"/>
      <c r="G98" s="614"/>
      <c r="H98" s="614"/>
      <c r="I98" s="614"/>
      <c r="J98" s="615"/>
      <c r="K98" s="615"/>
      <c r="L98" s="615"/>
      <c r="M98" s="615"/>
      <c r="N98" s="615"/>
      <c r="O98" s="615"/>
      <c r="P98" s="615"/>
      <c r="Q98" s="908"/>
      <c r="R98" s="301"/>
      <c r="S98" s="289"/>
    </row>
    <row r="99" spans="1:19" ht="45" hidden="1" x14ac:dyDescent="0.2">
      <c r="A99" s="300"/>
      <c r="B99" s="608" t="s">
        <v>1118</v>
      </c>
      <c r="C99" s="588" t="s">
        <v>1138</v>
      </c>
      <c r="D99" s="588" t="s">
        <v>966</v>
      </c>
      <c r="E99" s="588" t="s">
        <v>958</v>
      </c>
      <c r="F99" s="912"/>
      <c r="G99" s="609" t="s">
        <v>1119</v>
      </c>
      <c r="H99" s="616">
        <v>16</v>
      </c>
      <c r="I99" s="616" t="s">
        <v>1771</v>
      </c>
      <c r="J99" s="616" t="s">
        <v>1855</v>
      </c>
      <c r="K99" s="616">
        <v>1</v>
      </c>
      <c r="L99" s="616">
        <v>1</v>
      </c>
      <c r="M99" s="616" t="s">
        <v>1120</v>
      </c>
      <c r="N99" s="616" t="s">
        <v>958</v>
      </c>
      <c r="O99" s="616">
        <v>1</v>
      </c>
      <c r="P99" s="616" t="s">
        <v>1120</v>
      </c>
      <c r="Q99" s="908"/>
      <c r="R99" s="906" t="s">
        <v>2153</v>
      </c>
      <c r="S99" s="289"/>
    </row>
    <row r="100" spans="1:19" ht="30" hidden="1" x14ac:dyDescent="0.2">
      <c r="A100" s="300"/>
      <c r="B100" s="608" t="s">
        <v>1121</v>
      </c>
      <c r="C100" s="588" t="s">
        <v>1151</v>
      </c>
      <c r="D100" s="588" t="s">
        <v>955</v>
      </c>
      <c r="E100" s="588" t="s">
        <v>956</v>
      </c>
      <c r="F100" s="912"/>
      <c r="G100" s="609" t="s">
        <v>1122</v>
      </c>
      <c r="H100" s="616">
        <v>16</v>
      </c>
      <c r="I100" s="616" t="s">
        <v>1771</v>
      </c>
      <c r="J100" s="616" t="s">
        <v>1855</v>
      </c>
      <c r="K100" s="616">
        <v>1</v>
      </c>
      <c r="L100" s="616">
        <v>1</v>
      </c>
      <c r="M100" s="616" t="s">
        <v>958</v>
      </c>
      <c r="N100" s="616" t="s">
        <v>958</v>
      </c>
      <c r="O100" s="616">
        <v>1</v>
      </c>
      <c r="P100" s="616" t="s">
        <v>958</v>
      </c>
      <c r="Q100" s="908"/>
      <c r="R100" s="906" t="s">
        <v>2153</v>
      </c>
      <c r="S100" s="289"/>
    </row>
    <row r="101" spans="1:19" ht="30" hidden="1" x14ac:dyDescent="0.2">
      <c r="A101" s="300"/>
      <c r="B101" s="611"/>
      <c r="C101" s="618" t="s">
        <v>1739</v>
      </c>
      <c r="D101" s="613"/>
      <c r="E101" s="613"/>
      <c r="F101" s="614"/>
      <c r="G101" s="614"/>
      <c r="H101" s="614"/>
      <c r="I101" s="614"/>
      <c r="J101" s="615"/>
      <c r="K101" s="615"/>
      <c r="L101" s="615"/>
      <c r="M101" s="615"/>
      <c r="N101" s="615"/>
      <c r="O101" s="615"/>
      <c r="P101" s="615"/>
      <c r="Q101" s="908"/>
      <c r="R101" s="301"/>
      <c r="S101" s="289"/>
    </row>
    <row r="102" spans="1:19" ht="45" x14ac:dyDescent="0.2">
      <c r="B102" s="1087" t="s">
        <v>1123</v>
      </c>
      <c r="C102" s="588" t="s">
        <v>1166</v>
      </c>
      <c r="D102" s="588" t="s">
        <v>966</v>
      </c>
      <c r="E102" s="588" t="s">
        <v>958</v>
      </c>
      <c r="F102" s="912"/>
      <c r="G102" s="609" t="s">
        <v>1991</v>
      </c>
      <c r="H102" s="616" t="s">
        <v>1981</v>
      </c>
      <c r="I102" s="616" t="s">
        <v>1856</v>
      </c>
      <c r="J102" s="616" t="s">
        <v>1857</v>
      </c>
      <c r="K102" s="617">
        <v>1</v>
      </c>
      <c r="L102" s="617">
        <v>1</v>
      </c>
      <c r="M102" s="616" t="s">
        <v>1124</v>
      </c>
      <c r="N102" s="616" t="s">
        <v>958</v>
      </c>
      <c r="O102" s="616">
        <v>1</v>
      </c>
      <c r="P102" s="616" t="s">
        <v>1124</v>
      </c>
      <c r="Q102" s="908"/>
      <c r="R102" s="301" t="s">
        <v>2128</v>
      </c>
      <c r="S102" s="289"/>
    </row>
    <row r="103" spans="1:19" ht="15" x14ac:dyDescent="0.2">
      <c r="B103" s="1087" t="s">
        <v>1125</v>
      </c>
      <c r="C103" s="588" t="s">
        <v>1167</v>
      </c>
      <c r="D103" s="588" t="s">
        <v>955</v>
      </c>
      <c r="E103" s="588" t="s">
        <v>976</v>
      </c>
      <c r="F103" s="912"/>
      <c r="G103" s="609" t="s">
        <v>1126</v>
      </c>
      <c r="H103" s="616" t="s">
        <v>1982</v>
      </c>
      <c r="I103" s="616" t="s">
        <v>1856</v>
      </c>
      <c r="J103" s="616" t="s">
        <v>1857</v>
      </c>
      <c r="K103" s="617">
        <v>1</v>
      </c>
      <c r="L103" s="617">
        <v>1</v>
      </c>
      <c r="M103" s="616">
        <v>1</v>
      </c>
      <c r="N103" s="616" t="s">
        <v>958</v>
      </c>
      <c r="O103" s="616">
        <v>1</v>
      </c>
      <c r="P103" s="616">
        <v>1</v>
      </c>
      <c r="Q103" s="908"/>
      <c r="R103" s="301" t="s">
        <v>2128</v>
      </c>
      <c r="S103" s="289"/>
    </row>
    <row r="104" spans="1:19" ht="30" x14ac:dyDescent="0.2">
      <c r="B104" s="1087" t="s">
        <v>1127</v>
      </c>
      <c r="C104" s="588" t="s">
        <v>1168</v>
      </c>
      <c r="D104" s="588" t="s">
        <v>955</v>
      </c>
      <c r="E104" s="588" t="s">
        <v>976</v>
      </c>
      <c r="F104" s="912"/>
      <c r="G104" s="609" t="s">
        <v>1128</v>
      </c>
      <c r="H104" s="616" t="s">
        <v>1983</v>
      </c>
      <c r="I104" s="616" t="s">
        <v>1856</v>
      </c>
      <c r="J104" s="616" t="s">
        <v>1857</v>
      </c>
      <c r="K104" s="617">
        <v>1</v>
      </c>
      <c r="L104" s="617">
        <v>1</v>
      </c>
      <c r="M104" s="616">
        <v>1</v>
      </c>
      <c r="N104" s="616" t="s">
        <v>958</v>
      </c>
      <c r="O104" s="616">
        <v>1</v>
      </c>
      <c r="P104" s="616">
        <v>1</v>
      </c>
      <c r="Q104" s="908"/>
      <c r="R104" s="301" t="s">
        <v>2128</v>
      </c>
      <c r="S104" s="289"/>
    </row>
    <row r="105" spans="1:19" ht="30" x14ac:dyDescent="0.2">
      <c r="B105" s="1087" t="s">
        <v>1129</v>
      </c>
      <c r="C105" s="588" t="s">
        <v>1169</v>
      </c>
      <c r="D105" s="588" t="s">
        <v>955</v>
      </c>
      <c r="E105" s="588" t="s">
        <v>976</v>
      </c>
      <c r="F105" s="912"/>
      <c r="G105" s="609" t="s">
        <v>1130</v>
      </c>
      <c r="H105" s="616" t="s">
        <v>1984</v>
      </c>
      <c r="I105" s="616" t="s">
        <v>1856</v>
      </c>
      <c r="J105" s="616" t="s">
        <v>1857</v>
      </c>
      <c r="K105" s="617">
        <v>1</v>
      </c>
      <c r="L105" s="617">
        <v>1</v>
      </c>
      <c r="M105" s="616">
        <v>1</v>
      </c>
      <c r="N105" s="616" t="s">
        <v>958</v>
      </c>
      <c r="O105" s="616">
        <v>1</v>
      </c>
      <c r="P105" s="616">
        <v>1</v>
      </c>
      <c r="Q105" s="908"/>
      <c r="R105" s="301" t="s">
        <v>2128</v>
      </c>
      <c r="S105" s="289"/>
    </row>
    <row r="106" spans="1:19" ht="15" x14ac:dyDescent="0.2">
      <c r="B106" s="1087" t="s">
        <v>1131</v>
      </c>
      <c r="C106" s="588" t="s">
        <v>1170</v>
      </c>
      <c r="D106" s="588" t="s">
        <v>955</v>
      </c>
      <c r="E106" s="588" t="s">
        <v>976</v>
      </c>
      <c r="F106" s="912"/>
      <c r="G106" s="609" t="s">
        <v>1993</v>
      </c>
      <c r="H106" s="616" t="s">
        <v>1985</v>
      </c>
      <c r="I106" s="616" t="s">
        <v>1856</v>
      </c>
      <c r="J106" s="616" t="s">
        <v>1857</v>
      </c>
      <c r="K106" s="617">
        <v>1</v>
      </c>
      <c r="L106" s="617">
        <v>1</v>
      </c>
      <c r="M106" s="616">
        <v>1</v>
      </c>
      <c r="N106" s="616" t="s">
        <v>958</v>
      </c>
      <c r="O106" s="616">
        <v>1</v>
      </c>
      <c r="P106" s="616">
        <v>1</v>
      </c>
      <c r="Q106" s="908"/>
      <c r="R106" s="301" t="s">
        <v>2128</v>
      </c>
      <c r="S106" s="289"/>
    </row>
    <row r="107" spans="1:19" ht="30" hidden="1" x14ac:dyDescent="0.2">
      <c r="B107" s="1087" t="s">
        <v>1132</v>
      </c>
      <c r="C107" s="588" t="s">
        <v>1171</v>
      </c>
      <c r="D107" s="588" t="s">
        <v>955</v>
      </c>
      <c r="E107" s="588" t="s">
        <v>976</v>
      </c>
      <c r="F107" s="912"/>
      <c r="G107" s="609" t="s">
        <v>1992</v>
      </c>
      <c r="H107" s="616" t="s">
        <v>1985</v>
      </c>
      <c r="I107" s="616" t="s">
        <v>1856</v>
      </c>
      <c r="J107" s="616" t="s">
        <v>1857</v>
      </c>
      <c r="K107" s="617">
        <v>1</v>
      </c>
      <c r="L107" s="617">
        <v>1</v>
      </c>
      <c r="M107" s="616" t="s">
        <v>958</v>
      </c>
      <c r="N107" s="616" t="s">
        <v>958</v>
      </c>
      <c r="O107" s="616">
        <v>1</v>
      </c>
      <c r="P107" s="616" t="s">
        <v>958</v>
      </c>
      <c r="Q107" s="908"/>
      <c r="R107" s="301" t="s">
        <v>2128</v>
      </c>
      <c r="S107" s="289"/>
    </row>
    <row r="108" spans="1:19" ht="33.75" hidden="1" customHeight="1" x14ac:dyDescent="0.2">
      <c r="B108" s="611"/>
      <c r="C108" s="618" t="s">
        <v>1740</v>
      </c>
      <c r="D108" s="613"/>
      <c r="E108" s="613"/>
      <c r="F108" s="614"/>
      <c r="G108" s="614"/>
      <c r="H108" s="614"/>
      <c r="I108" s="614"/>
      <c r="J108" s="615"/>
      <c r="K108" s="615"/>
      <c r="L108" s="615"/>
      <c r="M108" s="615"/>
      <c r="N108" s="615"/>
      <c r="O108" s="615"/>
      <c r="P108" s="615"/>
      <c r="Q108" s="908"/>
      <c r="R108" s="301"/>
      <c r="S108" s="289"/>
    </row>
    <row r="109" spans="1:19" ht="15" hidden="1" x14ac:dyDescent="0.2">
      <c r="B109" s="608" t="s">
        <v>1133</v>
      </c>
      <c r="C109" s="588" t="s">
        <v>1267</v>
      </c>
      <c r="D109" s="588" t="s">
        <v>955</v>
      </c>
      <c r="E109" s="588" t="s">
        <v>956</v>
      </c>
      <c r="F109" s="912"/>
      <c r="G109" s="609" t="s">
        <v>1134</v>
      </c>
      <c r="H109" s="616">
        <v>18</v>
      </c>
      <c r="I109" s="616" t="s">
        <v>1858</v>
      </c>
      <c r="J109" s="616" t="s">
        <v>1859</v>
      </c>
      <c r="K109" s="616">
        <v>1</v>
      </c>
      <c r="L109" s="616">
        <v>1</v>
      </c>
      <c r="M109" s="616" t="s">
        <v>958</v>
      </c>
      <c r="N109" s="616" t="s">
        <v>958</v>
      </c>
      <c r="O109" s="616">
        <v>1</v>
      </c>
      <c r="P109" s="616" t="s">
        <v>958</v>
      </c>
      <c r="Q109" s="908" t="s">
        <v>2015</v>
      </c>
      <c r="R109" s="906" t="s">
        <v>2153</v>
      </c>
      <c r="S109" s="289"/>
    </row>
    <row r="110" spans="1:19" ht="15" hidden="1" x14ac:dyDescent="0.2">
      <c r="B110" s="608" t="s">
        <v>1135</v>
      </c>
      <c r="C110" s="588" t="s">
        <v>1268</v>
      </c>
      <c r="D110" s="588" t="s">
        <v>955</v>
      </c>
      <c r="E110" s="588" t="s">
        <v>956</v>
      </c>
      <c r="F110" s="912"/>
      <c r="G110" s="609" t="s">
        <v>1134</v>
      </c>
      <c r="H110" s="616">
        <v>18</v>
      </c>
      <c r="I110" s="616" t="s">
        <v>1858</v>
      </c>
      <c r="J110" s="616" t="s">
        <v>1859</v>
      </c>
      <c r="K110" s="616">
        <v>1</v>
      </c>
      <c r="L110" s="616">
        <v>1</v>
      </c>
      <c r="M110" s="616" t="s">
        <v>958</v>
      </c>
      <c r="N110" s="616" t="s">
        <v>958</v>
      </c>
      <c r="O110" s="616">
        <v>1</v>
      </c>
      <c r="P110" s="616" t="s">
        <v>958</v>
      </c>
      <c r="Q110" s="908" t="s">
        <v>2015</v>
      </c>
      <c r="R110" s="906" t="s">
        <v>2153</v>
      </c>
      <c r="S110" s="289"/>
    </row>
    <row r="111" spans="1:19" ht="15" hidden="1" x14ac:dyDescent="0.2">
      <c r="B111" s="608" t="s">
        <v>1136</v>
      </c>
      <c r="C111" s="588" t="s">
        <v>1269</v>
      </c>
      <c r="D111" s="588" t="s">
        <v>955</v>
      </c>
      <c r="E111" s="588" t="s">
        <v>956</v>
      </c>
      <c r="F111" s="912"/>
      <c r="G111" s="609" t="s">
        <v>1134</v>
      </c>
      <c r="H111" s="616">
        <v>18</v>
      </c>
      <c r="I111" s="616" t="s">
        <v>1858</v>
      </c>
      <c r="J111" s="616" t="s">
        <v>1859</v>
      </c>
      <c r="K111" s="616">
        <v>1</v>
      </c>
      <c r="L111" s="616">
        <v>1</v>
      </c>
      <c r="M111" s="616" t="s">
        <v>958</v>
      </c>
      <c r="N111" s="616" t="s">
        <v>958</v>
      </c>
      <c r="O111" s="616">
        <v>1</v>
      </c>
      <c r="P111" s="616" t="s">
        <v>958</v>
      </c>
      <c r="Q111" s="908" t="s">
        <v>2015</v>
      </c>
      <c r="R111" s="906" t="s">
        <v>2153</v>
      </c>
      <c r="S111" s="289"/>
    </row>
    <row r="112" spans="1:19" ht="15" hidden="1" x14ac:dyDescent="0.2">
      <c r="B112" s="608" t="s">
        <v>1137</v>
      </c>
      <c r="C112" s="588" t="s">
        <v>1270</v>
      </c>
      <c r="D112" s="588" t="s">
        <v>966</v>
      </c>
      <c r="E112" s="588" t="s">
        <v>958</v>
      </c>
      <c r="F112" s="912"/>
      <c r="G112" s="609" t="s">
        <v>1134</v>
      </c>
      <c r="H112" s="616">
        <v>18</v>
      </c>
      <c r="I112" s="616" t="s">
        <v>1858</v>
      </c>
      <c r="J112" s="616" t="s">
        <v>1859</v>
      </c>
      <c r="K112" s="616">
        <v>1</v>
      </c>
      <c r="L112" s="616">
        <v>1</v>
      </c>
      <c r="M112" s="616" t="s">
        <v>958</v>
      </c>
      <c r="N112" s="616" t="s">
        <v>958</v>
      </c>
      <c r="O112" s="616">
        <v>1</v>
      </c>
      <c r="P112" s="616" t="s">
        <v>958</v>
      </c>
      <c r="Q112" s="908" t="s">
        <v>2015</v>
      </c>
      <c r="R112" s="906" t="s">
        <v>2153</v>
      </c>
      <c r="S112" s="289"/>
    </row>
    <row r="113" spans="2:19" ht="15" hidden="1" customHeight="1" thickBot="1" x14ac:dyDescent="0.25">
      <c r="B113" s="620" t="s">
        <v>1778</v>
      </c>
      <c r="C113" s="621"/>
      <c r="D113" s="621"/>
      <c r="E113" s="621"/>
      <c r="F113" s="621"/>
      <c r="G113" s="621"/>
      <c r="H113" s="621"/>
      <c r="I113" s="621"/>
      <c r="J113" s="621"/>
      <c r="K113" s="621"/>
      <c r="L113" s="621"/>
      <c r="M113" s="621"/>
      <c r="N113" s="621"/>
      <c r="O113" s="621"/>
      <c r="P113" s="621"/>
      <c r="Q113" s="905"/>
      <c r="R113" s="288"/>
      <c r="S113" s="289"/>
    </row>
    <row r="114" spans="2:19" ht="35.25" hidden="1" customHeight="1" thickBot="1" x14ac:dyDescent="0.3">
      <c r="B114" s="600"/>
      <c r="C114" s="1185" t="s">
        <v>1813</v>
      </c>
      <c r="D114" s="1186"/>
      <c r="E114" s="1186"/>
      <c r="F114" s="1186"/>
      <c r="G114" s="1186"/>
      <c r="H114" s="1186"/>
      <c r="I114" s="1186"/>
      <c r="J114" s="1186"/>
      <c r="K114" s="1186"/>
      <c r="L114" s="1186"/>
      <c r="M114" s="1186"/>
      <c r="N114" s="1186"/>
      <c r="O114" s="1186"/>
      <c r="P114" s="1187"/>
      <c r="Q114" s="905"/>
      <c r="R114" s="288"/>
      <c r="S114" s="289"/>
    </row>
    <row r="115" spans="2:19" ht="58.5" hidden="1" customHeight="1" x14ac:dyDescent="0.25">
      <c r="B115" s="622"/>
      <c r="C115" s="623" t="s">
        <v>1828</v>
      </c>
      <c r="D115" s="613"/>
      <c r="E115" s="613"/>
      <c r="F115" s="614"/>
      <c r="G115" s="614"/>
      <c r="H115" s="614"/>
      <c r="I115" s="614"/>
      <c r="J115" s="615"/>
      <c r="K115" s="615"/>
      <c r="L115" s="615"/>
      <c r="M115" s="615"/>
      <c r="N115" s="615"/>
      <c r="O115" s="615"/>
      <c r="P115" s="615"/>
      <c r="Q115" s="905"/>
      <c r="R115" s="288"/>
      <c r="S115" s="289"/>
    </row>
    <row r="116" spans="2:19" ht="64.5" hidden="1" customHeight="1" x14ac:dyDescent="0.2">
      <c r="B116" s="608" t="s">
        <v>1810</v>
      </c>
      <c r="C116" s="588" t="s">
        <v>1827</v>
      </c>
      <c r="D116" s="588" t="s">
        <v>955</v>
      </c>
      <c r="E116" s="588" t="s">
        <v>958</v>
      </c>
      <c r="F116" s="909" t="s">
        <v>2009</v>
      </c>
      <c r="G116" s="609" t="s">
        <v>1811</v>
      </c>
      <c r="H116" s="616" t="s">
        <v>958</v>
      </c>
      <c r="I116" s="616" t="s">
        <v>958</v>
      </c>
      <c r="J116" s="616" t="s">
        <v>958</v>
      </c>
      <c r="K116" s="616">
        <v>2</v>
      </c>
      <c r="L116" s="616">
        <v>2</v>
      </c>
      <c r="M116" s="616">
        <v>2</v>
      </c>
      <c r="N116" s="616">
        <v>1</v>
      </c>
      <c r="O116" s="616">
        <v>2</v>
      </c>
      <c r="P116" s="616">
        <v>1</v>
      </c>
      <c r="Q116" s="908" t="s">
        <v>1995</v>
      </c>
      <c r="R116" s="906" t="s">
        <v>2153</v>
      </c>
      <c r="S116" s="289"/>
    </row>
    <row r="117" spans="2:19" ht="33" customHeight="1" x14ac:dyDescent="0.2">
      <c r="B117" s="610"/>
      <c r="C117" s="588"/>
      <c r="D117" s="588"/>
      <c r="E117" s="588"/>
      <c r="F117" s="624"/>
      <c r="G117" s="609"/>
      <c r="H117" s="624"/>
      <c r="I117" s="624"/>
      <c r="J117" s="624"/>
      <c r="K117" s="624"/>
      <c r="L117" s="624"/>
      <c r="M117" s="624"/>
      <c r="N117" s="624"/>
      <c r="O117" s="624"/>
      <c r="P117" s="624"/>
      <c r="Q117" s="908"/>
      <c r="R117" s="301"/>
      <c r="S117" s="289"/>
    </row>
    <row r="118" spans="2:19" ht="15" x14ac:dyDescent="0.2">
      <c r="B118" s="588" t="s">
        <v>1926</v>
      </c>
      <c r="C118" s="588" t="s">
        <v>1830</v>
      </c>
      <c r="D118" s="584"/>
      <c r="E118" s="588"/>
      <c r="F118" s="624"/>
      <c r="G118" s="609"/>
      <c r="H118" s="624"/>
      <c r="I118" s="624"/>
      <c r="J118" s="624"/>
      <c r="K118" s="624"/>
      <c r="L118" s="624"/>
      <c r="M118" s="624"/>
      <c r="N118" s="624"/>
      <c r="O118" s="624"/>
      <c r="P118" s="624"/>
      <c r="Q118" s="908"/>
      <c r="R118" s="301"/>
      <c r="S118" s="289"/>
    </row>
    <row r="119" spans="2:19" ht="15" x14ac:dyDescent="0.25">
      <c r="B119" s="589"/>
      <c r="C119" s="588" t="s">
        <v>1831</v>
      </c>
      <c r="D119" s="585"/>
      <c r="E119" s="625"/>
      <c r="F119" s="626"/>
      <c r="G119" s="626"/>
      <c r="H119" s="626"/>
      <c r="I119" s="626"/>
      <c r="J119" s="626"/>
      <c r="K119" s="626"/>
      <c r="L119" s="626"/>
      <c r="M119" s="626"/>
      <c r="N119" s="626"/>
      <c r="O119" s="626"/>
      <c r="P119" s="626"/>
      <c r="Q119" s="908"/>
      <c r="R119" s="301"/>
      <c r="S119" s="289"/>
    </row>
    <row r="120" spans="2:19" ht="30" x14ac:dyDescent="0.25">
      <c r="B120" s="589"/>
      <c r="C120" s="594" t="s">
        <v>1832</v>
      </c>
      <c r="D120" s="586"/>
      <c r="E120" s="625"/>
      <c r="F120" s="626"/>
      <c r="G120" s="626"/>
      <c r="H120" s="626"/>
      <c r="I120" s="626"/>
      <c r="J120" s="626"/>
      <c r="K120" s="626"/>
      <c r="L120" s="626"/>
      <c r="M120" s="626"/>
      <c r="N120" s="626"/>
      <c r="O120" s="626"/>
      <c r="P120" s="626"/>
      <c r="Q120" s="908"/>
      <c r="R120" s="301"/>
      <c r="S120" s="289"/>
    </row>
    <row r="121" spans="2:19" ht="45" x14ac:dyDescent="0.25">
      <c r="B121" s="590"/>
      <c r="C121" s="591" t="s">
        <v>1929</v>
      </c>
      <c r="D121" s="587"/>
      <c r="E121" s="627"/>
      <c r="F121" s="626"/>
      <c r="G121" s="626"/>
      <c r="H121" s="626"/>
      <c r="I121" s="626"/>
      <c r="J121" s="626"/>
      <c r="K121" s="626"/>
      <c r="L121" s="626"/>
      <c r="M121" s="626"/>
      <c r="N121" s="626"/>
      <c r="O121" s="626"/>
      <c r="P121" s="626"/>
      <c r="Q121" s="908"/>
      <c r="R121" s="301"/>
      <c r="S121" s="289"/>
    </row>
    <row r="122" spans="2:19" ht="52.5" customHeight="1" x14ac:dyDescent="0.25">
      <c r="B122" s="590"/>
      <c r="C122" s="595" t="s">
        <v>1934</v>
      </c>
      <c r="D122" s="627"/>
      <c r="E122" s="627"/>
      <c r="F122" s="626"/>
      <c r="G122" s="626"/>
      <c r="H122" s="626"/>
      <c r="I122" s="626"/>
      <c r="J122" s="626"/>
      <c r="K122" s="626"/>
      <c r="L122" s="626"/>
      <c r="M122" s="626"/>
      <c r="N122" s="626"/>
      <c r="O122" s="626"/>
      <c r="P122" s="626"/>
      <c r="Q122" s="908"/>
      <c r="R122" s="301"/>
      <c r="S122" s="289"/>
    </row>
    <row r="123" spans="2:19" ht="15" x14ac:dyDescent="0.25">
      <c r="B123" s="590"/>
      <c r="C123" s="592"/>
      <c r="D123" s="627"/>
      <c r="E123" s="627"/>
      <c r="F123" s="626"/>
      <c r="G123" s="626"/>
      <c r="H123" s="626"/>
      <c r="I123" s="626"/>
      <c r="J123" s="626"/>
      <c r="K123" s="626"/>
      <c r="L123" s="626"/>
      <c r="M123" s="626"/>
      <c r="N123" s="626"/>
      <c r="O123" s="626"/>
      <c r="P123" s="626"/>
      <c r="Q123" s="908"/>
      <c r="R123" s="301"/>
      <c r="S123" s="289"/>
    </row>
    <row r="124" spans="2:19" ht="15" x14ac:dyDescent="0.25">
      <c r="B124" s="588"/>
      <c r="C124" s="588"/>
      <c r="D124" s="627"/>
      <c r="E124" s="627"/>
      <c r="F124" s="626"/>
      <c r="G124" s="626"/>
      <c r="H124" s="626"/>
      <c r="I124" s="626"/>
      <c r="J124" s="626"/>
      <c r="K124" s="626"/>
      <c r="L124" s="626"/>
      <c r="M124" s="626"/>
      <c r="N124" s="626"/>
      <c r="O124" s="626"/>
      <c r="P124" s="626"/>
      <c r="Q124" s="908"/>
      <c r="R124" s="301"/>
      <c r="S124" s="289"/>
    </row>
    <row r="125" spans="2:19" ht="15" x14ac:dyDescent="0.25">
      <c r="B125" s="590"/>
      <c r="C125" s="588"/>
      <c r="D125" s="627"/>
      <c r="E125" s="627"/>
      <c r="F125" s="626"/>
      <c r="G125" s="626"/>
      <c r="H125" s="626"/>
      <c r="I125" s="626"/>
      <c r="J125" s="626"/>
      <c r="K125" s="626"/>
      <c r="L125" s="626"/>
      <c r="M125" s="626"/>
      <c r="N125" s="626"/>
      <c r="O125" s="626"/>
      <c r="P125" s="626"/>
      <c r="Q125" s="908"/>
      <c r="R125" s="301"/>
      <c r="S125" s="289"/>
    </row>
    <row r="126" spans="2:19" ht="15" x14ac:dyDescent="0.25">
      <c r="B126" s="590"/>
      <c r="C126" s="588"/>
      <c r="D126" s="627"/>
      <c r="E126" s="627"/>
      <c r="F126" s="626"/>
      <c r="G126" s="626"/>
      <c r="H126" s="626"/>
      <c r="I126" s="626"/>
      <c r="J126" s="626"/>
      <c r="K126" s="626"/>
      <c r="L126" s="626"/>
      <c r="M126" s="626"/>
      <c r="N126" s="626"/>
      <c r="O126" s="626"/>
      <c r="P126" s="626"/>
      <c r="Q126" s="908"/>
      <c r="R126" s="301"/>
      <c r="S126" s="289"/>
    </row>
    <row r="127" spans="2:19" ht="15" x14ac:dyDescent="0.25">
      <c r="B127" s="590"/>
      <c r="C127" s="627"/>
      <c r="D127" s="627"/>
      <c r="E127" s="627"/>
      <c r="F127" s="626"/>
      <c r="G127" s="626"/>
      <c r="H127" s="626"/>
      <c r="I127" s="626"/>
      <c r="J127" s="626"/>
      <c r="K127" s="626"/>
      <c r="L127" s="626"/>
      <c r="M127" s="626"/>
      <c r="N127" s="626"/>
      <c r="O127" s="626"/>
      <c r="P127" s="626"/>
      <c r="Q127" s="908"/>
      <c r="R127" s="301"/>
      <c r="S127" s="289"/>
    </row>
    <row r="128" spans="2:19" s="304" customFormat="1" ht="9" customHeight="1" x14ac:dyDescent="0.2">
      <c r="B128" s="1184"/>
      <c r="C128" s="1184"/>
      <c r="D128" s="1184"/>
      <c r="E128" s="1184"/>
      <c r="F128" s="1184"/>
      <c r="G128" s="1184"/>
      <c r="H128" s="1184"/>
      <c r="I128" s="1184"/>
      <c r="J128" s="1184"/>
      <c r="K128" s="1184"/>
      <c r="L128" s="1184"/>
      <c r="M128" s="1184"/>
      <c r="N128" s="1184"/>
      <c r="O128" s="1184"/>
      <c r="P128" s="1184"/>
      <c r="Q128" s="908"/>
      <c r="R128" s="302"/>
      <c r="S128" s="303"/>
    </row>
    <row r="129" spans="2:16" ht="15" x14ac:dyDescent="0.25">
      <c r="B129" s="628"/>
      <c r="C129" s="629"/>
      <c r="D129" s="629"/>
      <c r="E129" s="629"/>
      <c r="F129" s="629"/>
      <c r="G129" s="629"/>
      <c r="H129" s="629"/>
      <c r="I129" s="629"/>
      <c r="J129" s="629"/>
      <c r="K129" s="629"/>
      <c r="L129" s="629"/>
      <c r="M129" s="629"/>
      <c r="N129" s="629"/>
      <c r="O129" s="629"/>
      <c r="P129" s="629"/>
    </row>
    <row r="130" spans="2:16" ht="15" x14ac:dyDescent="0.25">
      <c r="B130" s="628"/>
      <c r="C130" s="629"/>
      <c r="D130" s="629"/>
      <c r="E130" s="629"/>
      <c r="F130" s="629"/>
      <c r="G130" s="629"/>
      <c r="H130" s="629"/>
      <c r="I130" s="629"/>
      <c r="J130" s="629"/>
      <c r="K130" s="629"/>
      <c r="L130" s="629"/>
      <c r="M130" s="629"/>
      <c r="N130" s="629"/>
      <c r="O130" s="629"/>
      <c r="P130" s="629"/>
    </row>
    <row r="131" spans="2:16" ht="15" x14ac:dyDescent="0.25">
      <c r="B131" s="628"/>
      <c r="C131" s="629"/>
      <c r="D131" s="629"/>
      <c r="E131" s="629"/>
      <c r="F131" s="629"/>
      <c r="G131" s="629"/>
      <c r="H131" s="629"/>
      <c r="I131" s="629"/>
      <c r="J131" s="629"/>
      <c r="K131" s="629"/>
      <c r="L131" s="629"/>
      <c r="M131" s="629"/>
      <c r="N131" s="629"/>
      <c r="O131" s="629"/>
      <c r="P131" s="629"/>
    </row>
    <row r="132" spans="2:16" ht="15" x14ac:dyDescent="0.25">
      <c r="B132" s="628"/>
      <c r="C132" s="629"/>
      <c r="D132" s="629"/>
      <c r="E132" s="629"/>
      <c r="F132" s="629"/>
      <c r="G132" s="629"/>
      <c r="H132" s="629"/>
      <c r="I132" s="629"/>
      <c r="J132" s="629"/>
      <c r="K132" s="629"/>
      <c r="L132" s="629"/>
      <c r="M132" s="629"/>
      <c r="N132" s="629"/>
      <c r="O132" s="629"/>
      <c r="P132" s="629"/>
    </row>
    <row r="133" spans="2:16" ht="15" x14ac:dyDescent="0.25">
      <c r="B133" s="628"/>
      <c r="C133" s="629"/>
      <c r="D133" s="629"/>
      <c r="E133" s="629"/>
      <c r="F133" s="629"/>
      <c r="G133" s="629"/>
      <c r="H133" s="629"/>
      <c r="I133" s="629"/>
      <c r="J133" s="629"/>
      <c r="K133" s="629"/>
      <c r="L133" s="629"/>
      <c r="M133" s="629"/>
      <c r="N133" s="629"/>
      <c r="O133" s="629"/>
      <c r="P133" s="629"/>
    </row>
    <row r="134" spans="2:16" ht="15" x14ac:dyDescent="0.25">
      <c r="B134" s="628"/>
      <c r="C134" s="629"/>
      <c r="D134" s="629"/>
      <c r="E134" s="629"/>
      <c r="F134" s="629"/>
      <c r="G134" s="629"/>
      <c r="H134" s="629"/>
      <c r="I134" s="629"/>
      <c r="J134" s="629"/>
      <c r="K134" s="629"/>
      <c r="L134" s="629"/>
      <c r="M134" s="629"/>
      <c r="N134" s="629"/>
      <c r="O134" s="629"/>
      <c r="P134" s="629"/>
    </row>
    <row r="135" spans="2:16" ht="15" x14ac:dyDescent="0.25">
      <c r="B135" s="628"/>
      <c r="C135" s="629"/>
      <c r="D135" s="629"/>
      <c r="E135" s="629"/>
      <c r="F135" s="629"/>
      <c r="G135" s="629"/>
      <c r="H135" s="629"/>
      <c r="I135" s="629"/>
      <c r="J135" s="629"/>
      <c r="K135" s="629"/>
      <c r="L135" s="629"/>
      <c r="M135" s="629"/>
      <c r="N135" s="629"/>
      <c r="O135" s="629"/>
      <c r="P135" s="629"/>
    </row>
    <row r="136" spans="2:16" ht="15" x14ac:dyDescent="0.25">
      <c r="B136" s="628"/>
      <c r="C136" s="629"/>
      <c r="D136" s="629"/>
      <c r="E136" s="629"/>
      <c r="F136" s="629"/>
      <c r="G136" s="629"/>
      <c r="H136" s="629"/>
      <c r="I136" s="629"/>
      <c r="J136" s="629"/>
      <c r="K136" s="629"/>
      <c r="L136" s="629"/>
      <c r="M136" s="629"/>
      <c r="N136" s="629"/>
      <c r="O136" s="629"/>
      <c r="P136" s="629"/>
    </row>
    <row r="137" spans="2:16" ht="15" x14ac:dyDescent="0.25">
      <c r="B137" s="628"/>
      <c r="C137" s="629"/>
      <c r="D137" s="629"/>
      <c r="E137" s="629"/>
      <c r="F137" s="629"/>
      <c r="G137" s="629"/>
      <c r="H137" s="629"/>
      <c r="I137" s="629"/>
      <c r="J137" s="629"/>
      <c r="K137" s="629"/>
      <c r="L137" s="629"/>
      <c r="M137" s="629"/>
      <c r="N137" s="629"/>
      <c r="O137" s="629"/>
      <c r="P137" s="629"/>
    </row>
    <row r="138" spans="2:16" ht="15" x14ac:dyDescent="0.25">
      <c r="B138" s="628"/>
      <c r="C138" s="629"/>
      <c r="D138" s="629"/>
      <c r="E138" s="629"/>
      <c r="F138" s="629"/>
      <c r="G138" s="629"/>
      <c r="H138" s="629"/>
      <c r="I138" s="629"/>
      <c r="J138" s="629"/>
      <c r="K138" s="629"/>
      <c r="L138" s="629"/>
      <c r="M138" s="629"/>
      <c r="N138" s="629"/>
      <c r="O138" s="629"/>
      <c r="P138" s="629"/>
    </row>
    <row r="139" spans="2:16" ht="15" x14ac:dyDescent="0.25">
      <c r="B139" s="628"/>
      <c r="C139" s="629"/>
      <c r="D139" s="629"/>
      <c r="E139" s="629"/>
      <c r="F139" s="629"/>
      <c r="G139" s="629"/>
      <c r="H139" s="629"/>
      <c r="I139" s="629"/>
      <c r="J139" s="629"/>
      <c r="K139" s="629"/>
      <c r="L139" s="629"/>
      <c r="M139" s="629"/>
      <c r="N139" s="629"/>
      <c r="O139" s="629"/>
      <c r="P139" s="629"/>
    </row>
    <row r="140" spans="2:16" ht="15" x14ac:dyDescent="0.25">
      <c r="B140" s="628"/>
      <c r="C140" s="629"/>
      <c r="D140" s="629"/>
      <c r="E140" s="629"/>
      <c r="F140" s="629"/>
      <c r="G140" s="629"/>
      <c r="H140" s="629"/>
      <c r="I140" s="629"/>
      <c r="J140" s="629"/>
      <c r="K140" s="629"/>
      <c r="L140" s="629"/>
      <c r="M140" s="629"/>
      <c r="N140" s="629"/>
      <c r="O140" s="629"/>
      <c r="P140" s="629"/>
    </row>
    <row r="141" spans="2:16" ht="15" x14ac:dyDescent="0.25">
      <c r="B141" s="628"/>
      <c r="C141" s="629"/>
      <c r="D141" s="629"/>
      <c r="E141" s="629"/>
      <c r="F141" s="629"/>
      <c r="G141" s="629"/>
      <c r="H141" s="629"/>
      <c r="I141" s="629"/>
      <c r="J141" s="629"/>
      <c r="K141" s="629"/>
      <c r="L141" s="629"/>
      <c r="M141" s="629"/>
      <c r="N141" s="629"/>
      <c r="O141" s="629"/>
      <c r="P141" s="629"/>
    </row>
    <row r="142" spans="2:16" ht="15" x14ac:dyDescent="0.25">
      <c r="B142" s="628"/>
      <c r="C142" s="629"/>
      <c r="D142" s="629"/>
      <c r="E142" s="629"/>
      <c r="F142" s="629"/>
      <c r="G142" s="629"/>
      <c r="H142" s="629"/>
      <c r="I142" s="629"/>
      <c r="J142" s="629"/>
      <c r="K142" s="629"/>
      <c r="L142" s="629"/>
      <c r="M142" s="629"/>
      <c r="N142" s="629"/>
      <c r="O142" s="629"/>
      <c r="P142" s="629"/>
    </row>
    <row r="143" spans="2:16" ht="15" x14ac:dyDescent="0.25">
      <c r="B143" s="628"/>
      <c r="C143" s="629"/>
      <c r="D143" s="629"/>
      <c r="E143" s="629"/>
      <c r="F143" s="629"/>
      <c r="G143" s="629"/>
      <c r="H143" s="629"/>
      <c r="I143" s="629"/>
      <c r="J143" s="629"/>
      <c r="K143" s="629"/>
      <c r="L143" s="629"/>
      <c r="M143" s="629"/>
      <c r="N143" s="629"/>
      <c r="O143" s="629"/>
      <c r="P143" s="629"/>
    </row>
    <row r="144" spans="2:16" ht="15" x14ac:dyDescent="0.25">
      <c r="B144" s="628"/>
      <c r="C144" s="629"/>
      <c r="D144" s="629"/>
      <c r="E144" s="629"/>
      <c r="F144" s="629"/>
      <c r="G144" s="629"/>
      <c r="H144" s="629"/>
      <c r="I144" s="629"/>
      <c r="J144" s="629"/>
      <c r="K144" s="629"/>
      <c r="L144" s="629"/>
      <c r="M144" s="629"/>
      <c r="N144" s="629"/>
      <c r="O144" s="629"/>
      <c r="P144" s="629"/>
    </row>
    <row r="145" spans="2:16" ht="15" x14ac:dyDescent="0.25">
      <c r="B145" s="628"/>
      <c r="C145" s="629"/>
      <c r="D145" s="629"/>
      <c r="E145" s="629"/>
      <c r="F145" s="629"/>
      <c r="G145" s="629"/>
      <c r="H145" s="629"/>
      <c r="I145" s="629"/>
      <c r="J145" s="629"/>
      <c r="K145" s="629"/>
      <c r="L145" s="629"/>
      <c r="M145" s="629"/>
      <c r="N145" s="629"/>
      <c r="O145" s="629"/>
      <c r="P145" s="629"/>
    </row>
    <row r="146" spans="2:16" ht="15" x14ac:dyDescent="0.25">
      <c r="B146" s="628"/>
      <c r="C146" s="629"/>
      <c r="D146" s="629"/>
      <c r="E146" s="629"/>
      <c r="F146" s="629"/>
      <c r="G146" s="629"/>
      <c r="H146" s="629"/>
      <c r="I146" s="629"/>
      <c r="J146" s="629"/>
      <c r="K146" s="629"/>
      <c r="L146" s="629"/>
      <c r="M146" s="629"/>
      <c r="N146" s="629"/>
      <c r="O146" s="629"/>
      <c r="P146" s="629"/>
    </row>
    <row r="147" spans="2:16" ht="15" x14ac:dyDescent="0.25">
      <c r="B147" s="628"/>
      <c r="C147" s="629"/>
      <c r="D147" s="629"/>
      <c r="E147" s="629"/>
      <c r="F147" s="629"/>
      <c r="G147" s="629"/>
      <c r="H147" s="629"/>
      <c r="I147" s="629"/>
      <c r="J147" s="629"/>
      <c r="K147" s="629"/>
      <c r="L147" s="629"/>
      <c r="M147" s="629"/>
      <c r="N147" s="629"/>
      <c r="O147" s="629"/>
      <c r="P147" s="629"/>
    </row>
    <row r="148" spans="2:16" ht="15" x14ac:dyDescent="0.25">
      <c r="B148" s="628"/>
      <c r="C148" s="629"/>
      <c r="D148" s="629"/>
      <c r="E148" s="629"/>
      <c r="F148" s="629"/>
      <c r="G148" s="629"/>
      <c r="H148" s="629"/>
      <c r="I148" s="629"/>
      <c r="J148" s="629"/>
      <c r="K148" s="629"/>
      <c r="L148" s="629"/>
      <c r="M148" s="629"/>
      <c r="N148" s="629"/>
      <c r="O148" s="629"/>
      <c r="P148" s="629"/>
    </row>
    <row r="149" spans="2:16" ht="15" x14ac:dyDescent="0.25">
      <c r="B149" s="628"/>
      <c r="C149" s="629"/>
      <c r="D149" s="629"/>
      <c r="E149" s="629"/>
      <c r="F149" s="629"/>
      <c r="G149" s="629"/>
      <c r="H149" s="629"/>
      <c r="I149" s="629"/>
      <c r="J149" s="629"/>
      <c r="K149" s="629"/>
      <c r="L149" s="629"/>
      <c r="M149" s="629"/>
      <c r="N149" s="629"/>
      <c r="O149" s="629"/>
      <c r="P149" s="629"/>
    </row>
    <row r="150" spans="2:16" ht="15" x14ac:dyDescent="0.25">
      <c r="B150" s="628"/>
      <c r="C150" s="629"/>
      <c r="D150" s="629"/>
      <c r="E150" s="629"/>
      <c r="F150" s="629"/>
      <c r="G150" s="629"/>
      <c r="H150" s="629"/>
      <c r="I150" s="629"/>
      <c r="J150" s="629"/>
      <c r="K150" s="629"/>
      <c r="L150" s="629"/>
      <c r="M150" s="629"/>
      <c r="N150" s="629"/>
      <c r="O150" s="629"/>
      <c r="P150" s="629"/>
    </row>
    <row r="151" spans="2:16" ht="15" x14ac:dyDescent="0.25">
      <c r="B151" s="628"/>
      <c r="C151" s="629"/>
      <c r="D151" s="629"/>
      <c r="E151" s="629"/>
      <c r="F151" s="629"/>
      <c r="G151" s="629"/>
      <c r="H151" s="629"/>
      <c r="I151" s="629"/>
      <c r="J151" s="629"/>
      <c r="K151" s="629"/>
      <c r="L151" s="629"/>
      <c r="M151" s="629"/>
      <c r="N151" s="629"/>
      <c r="O151" s="629"/>
      <c r="P151" s="629"/>
    </row>
    <row r="152" spans="2:16" ht="15" x14ac:dyDescent="0.25">
      <c r="B152" s="628"/>
      <c r="C152" s="629"/>
      <c r="D152" s="629"/>
      <c r="E152" s="629"/>
      <c r="F152" s="629"/>
      <c r="G152" s="629"/>
      <c r="H152" s="629"/>
      <c r="I152" s="629"/>
      <c r="J152" s="629"/>
      <c r="K152" s="629"/>
      <c r="L152" s="629"/>
      <c r="M152" s="629"/>
      <c r="N152" s="629"/>
      <c r="O152" s="629"/>
      <c r="P152" s="629"/>
    </row>
    <row r="153" spans="2:16" ht="15" x14ac:dyDescent="0.25">
      <c r="B153" s="628"/>
      <c r="C153" s="629"/>
      <c r="D153" s="629"/>
      <c r="E153" s="629"/>
      <c r="F153" s="629"/>
      <c r="G153" s="629"/>
      <c r="H153" s="629"/>
      <c r="I153" s="629"/>
      <c r="J153" s="629"/>
      <c r="K153" s="629"/>
      <c r="L153" s="629"/>
      <c r="M153" s="629"/>
      <c r="N153" s="629"/>
      <c r="O153" s="629"/>
      <c r="P153" s="629"/>
    </row>
    <row r="154" spans="2:16" ht="15" x14ac:dyDescent="0.25">
      <c r="B154" s="628"/>
      <c r="C154" s="629"/>
      <c r="D154" s="629"/>
      <c r="E154" s="629"/>
      <c r="F154" s="629"/>
      <c r="G154" s="629"/>
      <c r="H154" s="629"/>
      <c r="I154" s="629"/>
      <c r="J154" s="629"/>
      <c r="K154" s="629"/>
      <c r="L154" s="629"/>
      <c r="M154" s="629"/>
      <c r="N154" s="629"/>
      <c r="O154" s="629"/>
      <c r="P154" s="629"/>
    </row>
    <row r="155" spans="2:16" ht="15" x14ac:dyDescent="0.25">
      <c r="B155" s="628"/>
      <c r="C155" s="629"/>
      <c r="D155" s="629"/>
      <c r="E155" s="629"/>
      <c r="F155" s="629"/>
      <c r="G155" s="629"/>
      <c r="H155" s="629"/>
      <c r="I155" s="629"/>
      <c r="J155" s="629"/>
      <c r="K155" s="629"/>
      <c r="L155" s="629"/>
      <c r="M155" s="629"/>
      <c r="N155" s="629"/>
      <c r="O155" s="629"/>
      <c r="P155" s="629"/>
    </row>
    <row r="156" spans="2:16" ht="15" x14ac:dyDescent="0.25">
      <c r="B156" s="628"/>
      <c r="C156" s="629"/>
      <c r="D156" s="629"/>
      <c r="E156" s="629"/>
      <c r="F156" s="629"/>
      <c r="G156" s="629"/>
      <c r="H156" s="629"/>
      <c r="I156" s="629"/>
      <c r="J156" s="629"/>
      <c r="K156" s="629"/>
      <c r="L156" s="629"/>
      <c r="M156" s="629"/>
      <c r="N156" s="629"/>
      <c r="O156" s="629"/>
      <c r="P156" s="629"/>
    </row>
    <row r="157" spans="2:16" ht="15" x14ac:dyDescent="0.25">
      <c r="B157" s="628"/>
      <c r="C157" s="629"/>
      <c r="D157" s="629"/>
      <c r="E157" s="629"/>
      <c r="F157" s="629"/>
      <c r="G157" s="629"/>
      <c r="H157" s="629"/>
      <c r="I157" s="629"/>
      <c r="J157" s="629"/>
      <c r="K157" s="629"/>
      <c r="L157" s="629"/>
      <c r="M157" s="629"/>
      <c r="N157" s="629"/>
      <c r="O157" s="629"/>
      <c r="P157" s="629"/>
    </row>
    <row r="158" spans="2:16" ht="15" x14ac:dyDescent="0.25">
      <c r="B158" s="628"/>
      <c r="C158" s="629"/>
      <c r="D158" s="629"/>
      <c r="E158" s="629"/>
      <c r="F158" s="629"/>
      <c r="G158" s="629"/>
      <c r="H158" s="629"/>
      <c r="I158" s="629"/>
      <c r="J158" s="629"/>
      <c r="K158" s="629"/>
      <c r="L158" s="629"/>
      <c r="M158" s="629"/>
      <c r="N158" s="629"/>
      <c r="O158" s="629"/>
      <c r="P158" s="629"/>
    </row>
    <row r="159" spans="2:16" ht="15" x14ac:dyDescent="0.25">
      <c r="B159" s="628"/>
      <c r="C159" s="629"/>
      <c r="D159" s="629"/>
      <c r="E159" s="629"/>
      <c r="F159" s="629"/>
      <c r="G159" s="629"/>
      <c r="H159" s="629"/>
      <c r="I159" s="629"/>
      <c r="J159" s="629"/>
      <c r="K159" s="629"/>
      <c r="L159" s="629"/>
      <c r="M159" s="629"/>
      <c r="N159" s="629"/>
      <c r="O159" s="629"/>
      <c r="P159" s="629"/>
    </row>
    <row r="160" spans="2:16" ht="15" x14ac:dyDescent="0.25">
      <c r="B160" s="628"/>
      <c r="C160" s="629"/>
      <c r="D160" s="629"/>
      <c r="E160" s="629"/>
      <c r="F160" s="629"/>
      <c r="G160" s="629"/>
      <c r="H160" s="629"/>
      <c r="I160" s="629"/>
      <c r="J160" s="629"/>
      <c r="K160" s="629"/>
      <c r="L160" s="629"/>
      <c r="M160" s="629"/>
      <c r="N160" s="629"/>
      <c r="O160" s="629"/>
      <c r="P160" s="629"/>
    </row>
    <row r="161" spans="2:16" ht="15" x14ac:dyDescent="0.25">
      <c r="B161" s="628"/>
      <c r="C161" s="629"/>
      <c r="D161" s="629"/>
      <c r="E161" s="629"/>
      <c r="F161" s="629"/>
      <c r="G161" s="629"/>
      <c r="H161" s="629"/>
      <c r="I161" s="629"/>
      <c r="J161" s="629"/>
      <c r="K161" s="629"/>
      <c r="L161" s="629"/>
      <c r="M161" s="629"/>
      <c r="N161" s="629"/>
      <c r="O161" s="629"/>
      <c r="P161" s="629"/>
    </row>
    <row r="162" spans="2:16" ht="15" x14ac:dyDescent="0.25">
      <c r="B162" s="628"/>
      <c r="C162" s="629"/>
      <c r="D162" s="629"/>
      <c r="E162" s="629"/>
      <c r="F162" s="629"/>
      <c r="G162" s="629"/>
      <c r="H162" s="629"/>
      <c r="I162" s="629"/>
      <c r="J162" s="629"/>
      <c r="K162" s="629"/>
      <c r="L162" s="629"/>
      <c r="M162" s="629"/>
      <c r="N162" s="629"/>
      <c r="O162" s="629"/>
      <c r="P162" s="629"/>
    </row>
    <row r="163" spans="2:16" ht="15" x14ac:dyDescent="0.25">
      <c r="B163" s="628"/>
      <c r="C163" s="629"/>
      <c r="D163" s="629"/>
      <c r="E163" s="629"/>
      <c r="F163" s="629"/>
      <c r="G163" s="629"/>
      <c r="H163" s="629"/>
      <c r="I163" s="629"/>
      <c r="J163" s="629"/>
      <c r="K163" s="629"/>
      <c r="L163" s="629"/>
      <c r="M163" s="629"/>
      <c r="N163" s="629"/>
      <c r="O163" s="629"/>
      <c r="P163" s="629"/>
    </row>
    <row r="164" spans="2:16" ht="15" x14ac:dyDescent="0.25">
      <c r="B164" s="628"/>
      <c r="C164" s="629"/>
      <c r="D164" s="629"/>
      <c r="E164" s="629"/>
      <c r="F164" s="629"/>
      <c r="G164" s="629"/>
      <c r="H164" s="629"/>
      <c r="I164" s="629"/>
      <c r="J164" s="629"/>
      <c r="K164" s="629"/>
      <c r="L164" s="629"/>
      <c r="M164" s="629"/>
      <c r="N164" s="629"/>
      <c r="O164" s="629"/>
      <c r="P164" s="629"/>
    </row>
    <row r="165" spans="2:16" ht="15" x14ac:dyDescent="0.25">
      <c r="B165" s="628"/>
      <c r="C165" s="629"/>
      <c r="D165" s="629"/>
      <c r="E165" s="629"/>
      <c r="F165" s="629"/>
      <c r="G165" s="629"/>
      <c r="H165" s="629"/>
      <c r="I165" s="629"/>
      <c r="J165" s="629"/>
      <c r="K165" s="629"/>
      <c r="L165" s="629"/>
      <c r="M165" s="629"/>
      <c r="N165" s="629"/>
      <c r="O165" s="629"/>
      <c r="P165" s="629"/>
    </row>
    <row r="166" spans="2:16" ht="15" x14ac:dyDescent="0.25">
      <c r="B166" s="628"/>
      <c r="C166" s="629"/>
      <c r="D166" s="629"/>
      <c r="E166" s="629"/>
      <c r="F166" s="629"/>
      <c r="G166" s="629"/>
      <c r="H166" s="629"/>
      <c r="I166" s="629"/>
      <c r="J166" s="629"/>
      <c r="K166" s="629"/>
      <c r="L166" s="629"/>
      <c r="M166" s="629"/>
      <c r="N166" s="629"/>
      <c r="O166" s="629"/>
      <c r="P166" s="629"/>
    </row>
    <row r="167" spans="2:16" ht="15" x14ac:dyDescent="0.25">
      <c r="B167" s="628"/>
      <c r="C167" s="629"/>
      <c r="D167" s="629"/>
      <c r="E167" s="629"/>
      <c r="F167" s="629"/>
      <c r="G167" s="629"/>
      <c r="H167" s="629"/>
      <c r="I167" s="629"/>
      <c r="J167" s="629"/>
      <c r="K167" s="629"/>
      <c r="L167" s="629"/>
      <c r="M167" s="629"/>
      <c r="N167" s="629"/>
      <c r="O167" s="629"/>
      <c r="P167" s="629"/>
    </row>
    <row r="168" spans="2:16" ht="15" x14ac:dyDescent="0.25">
      <c r="B168" s="628"/>
      <c r="C168" s="629"/>
      <c r="D168" s="629"/>
      <c r="E168" s="629"/>
      <c r="F168" s="629"/>
      <c r="G168" s="629"/>
      <c r="H168" s="629"/>
      <c r="I168" s="629"/>
      <c r="J168" s="629"/>
      <c r="K168" s="629"/>
      <c r="L168" s="629"/>
      <c r="M168" s="629"/>
      <c r="N168" s="629"/>
      <c r="O168" s="629"/>
      <c r="P168" s="629"/>
    </row>
    <row r="169" spans="2:16" ht="15" x14ac:dyDescent="0.25">
      <c r="B169" s="628"/>
      <c r="C169" s="629"/>
      <c r="D169" s="629"/>
      <c r="E169" s="629"/>
      <c r="F169" s="629"/>
      <c r="G169" s="629"/>
      <c r="H169" s="629"/>
      <c r="I169" s="629"/>
      <c r="J169" s="629"/>
      <c r="K169" s="629"/>
      <c r="L169" s="629"/>
      <c r="M169" s="629"/>
      <c r="N169" s="629"/>
      <c r="O169" s="629"/>
      <c r="P169" s="629"/>
    </row>
    <row r="170" spans="2:16" ht="15" x14ac:dyDescent="0.25">
      <c r="B170" s="628"/>
      <c r="C170" s="629"/>
      <c r="D170" s="629"/>
      <c r="E170" s="629"/>
      <c r="F170" s="629"/>
      <c r="G170" s="629"/>
      <c r="H170" s="629"/>
      <c r="I170" s="629"/>
      <c r="J170" s="629"/>
      <c r="K170" s="629"/>
      <c r="L170" s="629"/>
      <c r="M170" s="629"/>
      <c r="N170" s="629"/>
      <c r="O170" s="629"/>
      <c r="P170" s="629"/>
    </row>
    <row r="171" spans="2:16" ht="15" x14ac:dyDescent="0.25">
      <c r="B171" s="628"/>
      <c r="C171" s="629"/>
      <c r="D171" s="629"/>
      <c r="E171" s="629"/>
      <c r="F171" s="629"/>
      <c r="G171" s="629"/>
      <c r="H171" s="629"/>
      <c r="I171" s="629"/>
      <c r="J171" s="629"/>
      <c r="K171" s="629"/>
      <c r="L171" s="629"/>
      <c r="M171" s="629"/>
      <c r="N171" s="629"/>
      <c r="O171" s="629"/>
      <c r="P171" s="629"/>
    </row>
    <row r="172" spans="2:16" ht="15" x14ac:dyDescent="0.25">
      <c r="B172" s="628"/>
      <c r="C172" s="629"/>
      <c r="D172" s="629"/>
      <c r="E172" s="629"/>
      <c r="F172" s="629"/>
      <c r="G172" s="629"/>
      <c r="H172" s="629"/>
      <c r="I172" s="629"/>
      <c r="J172" s="629"/>
      <c r="K172" s="629"/>
      <c r="L172" s="629"/>
      <c r="M172" s="629"/>
      <c r="N172" s="629"/>
      <c r="O172" s="629"/>
      <c r="P172" s="629"/>
    </row>
    <row r="173" spans="2:16" ht="15" x14ac:dyDescent="0.25">
      <c r="B173" s="628"/>
      <c r="C173" s="629"/>
      <c r="D173" s="629"/>
      <c r="E173" s="629"/>
      <c r="F173" s="629"/>
      <c r="G173" s="629"/>
      <c r="H173" s="629"/>
      <c r="I173" s="629"/>
      <c r="J173" s="629"/>
      <c r="K173" s="629"/>
      <c r="L173" s="629"/>
      <c r="M173" s="629"/>
      <c r="N173" s="629"/>
      <c r="O173" s="629"/>
      <c r="P173" s="629"/>
    </row>
    <row r="174" spans="2:16" ht="15" x14ac:dyDescent="0.25">
      <c r="B174" s="628"/>
      <c r="C174" s="629"/>
      <c r="D174" s="629"/>
      <c r="E174" s="629"/>
      <c r="F174" s="629"/>
      <c r="G174" s="629"/>
      <c r="H174" s="629"/>
      <c r="I174" s="629"/>
      <c r="J174" s="629"/>
      <c r="K174" s="629"/>
      <c r="L174" s="629"/>
      <c r="M174" s="629"/>
      <c r="N174" s="629"/>
      <c r="O174" s="629"/>
      <c r="P174" s="629"/>
    </row>
    <row r="175" spans="2:16" ht="15" x14ac:dyDescent="0.25">
      <c r="B175" s="628"/>
      <c r="C175" s="629"/>
      <c r="D175" s="629"/>
      <c r="E175" s="629"/>
      <c r="F175" s="629"/>
      <c r="G175" s="629"/>
      <c r="H175" s="629"/>
      <c r="I175" s="629"/>
      <c r="J175" s="629"/>
      <c r="K175" s="629"/>
      <c r="L175" s="629"/>
      <c r="M175" s="629"/>
      <c r="N175" s="629"/>
      <c r="O175" s="629"/>
      <c r="P175" s="629"/>
    </row>
    <row r="176" spans="2:16" ht="15" x14ac:dyDescent="0.25">
      <c r="B176" s="628"/>
      <c r="C176" s="629"/>
      <c r="D176" s="629"/>
      <c r="E176" s="629"/>
      <c r="F176" s="629"/>
      <c r="G176" s="629"/>
      <c r="H176" s="629"/>
      <c r="I176" s="629"/>
      <c r="J176" s="629"/>
      <c r="K176" s="629"/>
      <c r="L176" s="629"/>
      <c r="M176" s="629"/>
      <c r="N176" s="629"/>
      <c r="O176" s="629"/>
      <c r="P176" s="629"/>
    </row>
    <row r="177" spans="2:16" ht="15" x14ac:dyDescent="0.25">
      <c r="B177" s="628"/>
      <c r="C177" s="629"/>
      <c r="D177" s="629"/>
      <c r="E177" s="629"/>
      <c r="F177" s="629"/>
      <c r="G177" s="629"/>
      <c r="H177" s="629"/>
      <c r="I177" s="629"/>
      <c r="J177" s="629"/>
      <c r="K177" s="629"/>
      <c r="L177" s="629"/>
      <c r="M177" s="629"/>
      <c r="N177" s="629"/>
      <c r="O177" s="629"/>
      <c r="P177" s="629"/>
    </row>
    <row r="178" spans="2:16" ht="15" x14ac:dyDescent="0.25">
      <c r="B178" s="628"/>
      <c r="C178" s="629"/>
      <c r="D178" s="629"/>
      <c r="E178" s="629"/>
      <c r="F178" s="629"/>
      <c r="G178" s="629"/>
      <c r="H178" s="629"/>
      <c r="I178" s="629"/>
      <c r="J178" s="629"/>
      <c r="K178" s="629"/>
      <c r="L178" s="629"/>
      <c r="M178" s="629"/>
      <c r="N178" s="629"/>
      <c r="O178" s="629"/>
      <c r="P178" s="629"/>
    </row>
    <row r="179" spans="2:16" ht="15" x14ac:dyDescent="0.25">
      <c r="B179" s="628"/>
      <c r="C179" s="629"/>
      <c r="D179" s="629"/>
      <c r="E179" s="629"/>
      <c r="F179" s="629"/>
      <c r="G179" s="629"/>
      <c r="H179" s="629"/>
      <c r="I179" s="629"/>
      <c r="J179" s="629"/>
      <c r="K179" s="629"/>
      <c r="L179" s="629"/>
      <c r="M179" s="629"/>
      <c r="N179" s="629"/>
      <c r="O179" s="629"/>
      <c r="P179" s="629"/>
    </row>
    <row r="180" spans="2:16" ht="15" x14ac:dyDescent="0.25">
      <c r="B180" s="628"/>
      <c r="C180" s="629"/>
      <c r="D180" s="629"/>
      <c r="E180" s="629"/>
      <c r="F180" s="629"/>
      <c r="G180" s="629"/>
      <c r="H180" s="629"/>
      <c r="I180" s="629"/>
      <c r="J180" s="629"/>
      <c r="K180" s="629"/>
      <c r="L180" s="629"/>
      <c r="M180" s="629"/>
      <c r="N180" s="629"/>
      <c r="O180" s="629"/>
      <c r="P180" s="629"/>
    </row>
    <row r="181" spans="2:16" ht="15" x14ac:dyDescent="0.25">
      <c r="B181" s="628"/>
      <c r="C181" s="629"/>
      <c r="D181" s="629"/>
      <c r="E181" s="629"/>
      <c r="F181" s="629"/>
      <c r="G181" s="629"/>
      <c r="H181" s="629"/>
      <c r="I181" s="629"/>
      <c r="J181" s="629"/>
      <c r="K181" s="629"/>
      <c r="L181" s="629"/>
      <c r="M181" s="629"/>
      <c r="N181" s="629"/>
      <c r="O181" s="629"/>
      <c r="P181" s="629"/>
    </row>
    <row r="182" spans="2:16" ht="15" x14ac:dyDescent="0.25">
      <c r="B182" s="628"/>
      <c r="C182" s="629"/>
      <c r="D182" s="629"/>
      <c r="E182" s="629"/>
      <c r="F182" s="629"/>
      <c r="G182" s="629"/>
      <c r="H182" s="629"/>
      <c r="I182" s="629"/>
      <c r="J182" s="629"/>
      <c r="K182" s="629"/>
      <c r="L182" s="629"/>
      <c r="M182" s="629"/>
      <c r="N182" s="629"/>
      <c r="O182" s="629"/>
      <c r="P182" s="629"/>
    </row>
    <row r="183" spans="2:16" ht="15" x14ac:dyDescent="0.25">
      <c r="B183" s="628"/>
      <c r="C183" s="629"/>
      <c r="D183" s="629"/>
      <c r="E183" s="629"/>
      <c r="F183" s="629"/>
      <c r="G183" s="629"/>
      <c r="H183" s="629"/>
      <c r="I183" s="629"/>
      <c r="J183" s="629"/>
      <c r="K183" s="629"/>
      <c r="L183" s="629"/>
      <c r="M183" s="629"/>
      <c r="N183" s="629"/>
      <c r="O183" s="629"/>
      <c r="P183" s="629"/>
    </row>
    <row r="184" spans="2:16" ht="15" x14ac:dyDescent="0.25">
      <c r="B184" s="628"/>
      <c r="C184" s="629"/>
      <c r="D184" s="629"/>
      <c r="E184" s="629"/>
      <c r="F184" s="629"/>
      <c r="G184" s="629"/>
      <c r="H184" s="629"/>
      <c r="I184" s="629"/>
      <c r="J184" s="629"/>
      <c r="K184" s="629"/>
      <c r="L184" s="629"/>
      <c r="M184" s="629"/>
      <c r="N184" s="629"/>
      <c r="O184" s="629"/>
      <c r="P184" s="629"/>
    </row>
    <row r="185" spans="2:16" ht="15" x14ac:dyDescent="0.25">
      <c r="B185" s="628"/>
      <c r="C185" s="629"/>
      <c r="D185" s="629"/>
      <c r="E185" s="629"/>
      <c r="F185" s="629"/>
      <c r="G185" s="629"/>
      <c r="H185" s="629"/>
      <c r="I185" s="629"/>
      <c r="J185" s="629"/>
      <c r="K185" s="629"/>
      <c r="L185" s="629"/>
      <c r="M185" s="629"/>
      <c r="N185" s="629"/>
      <c r="O185" s="629"/>
      <c r="P185" s="629"/>
    </row>
    <row r="186" spans="2:16" ht="15" x14ac:dyDescent="0.25">
      <c r="B186" s="628"/>
      <c r="C186" s="629"/>
      <c r="D186" s="629"/>
      <c r="E186" s="629"/>
      <c r="F186" s="629"/>
      <c r="G186" s="629"/>
      <c r="H186" s="629"/>
      <c r="I186" s="629"/>
      <c r="J186" s="629"/>
      <c r="K186" s="629"/>
      <c r="L186" s="629"/>
      <c r="M186" s="629"/>
      <c r="N186" s="629"/>
      <c r="O186" s="629"/>
      <c r="P186" s="629"/>
    </row>
    <row r="187" spans="2:16" ht="15" x14ac:dyDescent="0.25">
      <c r="B187" s="628"/>
      <c r="C187" s="629"/>
      <c r="D187" s="629"/>
      <c r="E187" s="629"/>
      <c r="F187" s="629"/>
      <c r="G187" s="629"/>
      <c r="H187" s="629"/>
      <c r="I187" s="629"/>
      <c r="J187" s="629"/>
      <c r="K187" s="629"/>
      <c r="L187" s="629"/>
      <c r="M187" s="629"/>
      <c r="N187" s="629"/>
      <c r="O187" s="629"/>
      <c r="P187" s="629"/>
    </row>
    <row r="188" spans="2:16" ht="15" x14ac:dyDescent="0.25">
      <c r="B188" s="628"/>
      <c r="C188" s="629"/>
      <c r="D188" s="629"/>
      <c r="E188" s="629"/>
      <c r="F188" s="629"/>
      <c r="G188" s="629"/>
      <c r="H188" s="629"/>
      <c r="I188" s="629"/>
      <c r="J188" s="629"/>
      <c r="K188" s="629"/>
      <c r="L188" s="629"/>
      <c r="M188" s="629"/>
      <c r="N188" s="629"/>
      <c r="O188" s="629"/>
      <c r="P188" s="629"/>
    </row>
    <row r="189" spans="2:16" ht="15" x14ac:dyDescent="0.25">
      <c r="B189" s="628"/>
      <c r="C189" s="629"/>
      <c r="D189" s="629"/>
      <c r="E189" s="629"/>
      <c r="F189" s="629"/>
      <c r="G189" s="629"/>
      <c r="H189" s="629"/>
      <c r="I189" s="629"/>
      <c r="J189" s="629"/>
      <c r="K189" s="629"/>
      <c r="L189" s="629"/>
      <c r="M189" s="629"/>
      <c r="N189" s="629"/>
      <c r="O189" s="629"/>
      <c r="P189" s="629"/>
    </row>
    <row r="190" spans="2:16" ht="15" x14ac:dyDescent="0.25">
      <c r="B190" s="628"/>
      <c r="C190" s="629"/>
      <c r="D190" s="629"/>
      <c r="E190" s="629"/>
      <c r="F190" s="629"/>
      <c r="G190" s="629"/>
      <c r="H190" s="629"/>
      <c r="I190" s="629"/>
      <c r="J190" s="629"/>
      <c r="K190" s="629"/>
      <c r="L190" s="629"/>
      <c r="M190" s="629"/>
      <c r="N190" s="629"/>
      <c r="O190" s="629"/>
      <c r="P190" s="629"/>
    </row>
    <row r="191" spans="2:16" ht="15" x14ac:dyDescent="0.25">
      <c r="B191" s="628"/>
      <c r="C191" s="629"/>
      <c r="D191" s="629"/>
      <c r="E191" s="629"/>
      <c r="F191" s="629"/>
      <c r="G191" s="629"/>
      <c r="H191" s="629"/>
      <c r="I191" s="629"/>
      <c r="J191" s="629"/>
      <c r="K191" s="629"/>
      <c r="L191" s="629"/>
      <c r="M191" s="629"/>
      <c r="N191" s="629"/>
      <c r="O191" s="629"/>
      <c r="P191" s="629"/>
    </row>
    <row r="192" spans="2:16" ht="15" x14ac:dyDescent="0.25">
      <c r="B192" s="628"/>
      <c r="C192" s="629"/>
      <c r="D192" s="629"/>
      <c r="E192" s="629"/>
      <c r="F192" s="629"/>
      <c r="G192" s="629"/>
      <c r="H192" s="629"/>
      <c r="I192" s="629"/>
      <c r="J192" s="629"/>
      <c r="K192" s="629"/>
      <c r="L192" s="629"/>
      <c r="M192" s="629"/>
      <c r="N192" s="629"/>
      <c r="O192" s="629"/>
      <c r="P192" s="629"/>
    </row>
    <row r="193" spans="2:16" ht="15" x14ac:dyDescent="0.25">
      <c r="B193" s="628"/>
      <c r="C193" s="629"/>
      <c r="D193" s="629"/>
      <c r="E193" s="629"/>
      <c r="F193" s="629"/>
      <c r="G193" s="629"/>
      <c r="H193" s="629"/>
      <c r="I193" s="629"/>
      <c r="J193" s="629"/>
      <c r="K193" s="629"/>
      <c r="L193" s="629"/>
      <c r="M193" s="629"/>
      <c r="N193" s="629"/>
      <c r="O193" s="629"/>
      <c r="P193" s="629"/>
    </row>
    <row r="194" spans="2:16" ht="15" x14ac:dyDescent="0.25">
      <c r="B194" s="628"/>
      <c r="C194" s="629"/>
      <c r="D194" s="629"/>
      <c r="E194" s="629"/>
      <c r="F194" s="629"/>
      <c r="G194" s="629"/>
      <c r="H194" s="629"/>
      <c r="I194" s="629"/>
      <c r="J194" s="629"/>
      <c r="K194" s="629"/>
      <c r="L194" s="629"/>
      <c r="M194" s="629"/>
      <c r="N194" s="629"/>
      <c r="O194" s="629"/>
      <c r="P194" s="629"/>
    </row>
    <row r="195" spans="2:16" ht="15" x14ac:dyDescent="0.25">
      <c r="B195" s="628"/>
      <c r="C195" s="629"/>
      <c r="D195" s="629"/>
      <c r="E195" s="629"/>
      <c r="F195" s="629"/>
      <c r="G195" s="629"/>
      <c r="H195" s="629"/>
      <c r="I195" s="629"/>
      <c r="J195" s="629"/>
      <c r="K195" s="629"/>
      <c r="L195" s="629"/>
      <c r="M195" s="629"/>
      <c r="N195" s="629"/>
      <c r="O195" s="629"/>
      <c r="P195" s="629"/>
    </row>
    <row r="196" spans="2:16" ht="15" x14ac:dyDescent="0.25">
      <c r="B196" s="628"/>
      <c r="C196" s="629"/>
      <c r="D196" s="629"/>
      <c r="E196" s="629"/>
      <c r="F196" s="629"/>
      <c r="G196" s="629"/>
      <c r="H196" s="629"/>
      <c r="I196" s="629"/>
      <c r="J196" s="629"/>
      <c r="K196" s="629"/>
      <c r="L196" s="629"/>
      <c r="M196" s="629"/>
      <c r="N196" s="629"/>
      <c r="O196" s="629"/>
      <c r="P196" s="629"/>
    </row>
    <row r="197" spans="2:16" x14ac:dyDescent="0.2">
      <c r="B197" s="305"/>
      <c r="C197" s="289"/>
      <c r="D197" s="289"/>
      <c r="E197" s="289"/>
      <c r="F197" s="289"/>
      <c r="G197" s="289"/>
      <c r="H197" s="289"/>
      <c r="I197" s="289"/>
      <c r="J197" s="289"/>
      <c r="K197" s="289"/>
      <c r="L197" s="289"/>
      <c r="M197" s="289"/>
      <c r="N197" s="289"/>
      <c r="O197" s="289"/>
      <c r="P197" s="289"/>
    </row>
    <row r="198" spans="2:16" x14ac:dyDescent="0.2">
      <c r="B198" s="305"/>
      <c r="C198" s="289"/>
      <c r="D198" s="289"/>
      <c r="E198" s="289"/>
      <c r="F198" s="289"/>
      <c r="G198" s="289"/>
      <c r="H198" s="289"/>
      <c r="I198" s="289"/>
      <c r="J198" s="289"/>
      <c r="K198" s="289"/>
      <c r="L198" s="289"/>
      <c r="M198" s="289"/>
      <c r="N198" s="289"/>
      <c r="O198" s="289"/>
      <c r="P198" s="289"/>
    </row>
    <row r="199" spans="2:16" x14ac:dyDescent="0.2">
      <c r="B199" s="305"/>
      <c r="C199" s="289"/>
      <c r="D199" s="289"/>
      <c r="E199" s="289"/>
      <c r="F199" s="289"/>
      <c r="G199" s="289"/>
      <c r="H199" s="289"/>
      <c r="I199" s="289"/>
      <c r="J199" s="289"/>
      <c r="K199" s="289"/>
      <c r="L199" s="289"/>
      <c r="M199" s="289"/>
      <c r="N199" s="289"/>
      <c r="O199" s="289"/>
      <c r="P199" s="289"/>
    </row>
    <row r="200" spans="2:16" x14ac:dyDescent="0.2">
      <c r="B200" s="305"/>
      <c r="C200" s="289"/>
      <c r="D200" s="289"/>
      <c r="E200" s="289"/>
      <c r="F200" s="289"/>
      <c r="G200" s="289"/>
      <c r="H200" s="289"/>
      <c r="I200" s="289"/>
      <c r="J200" s="289"/>
      <c r="K200" s="289"/>
      <c r="L200" s="289"/>
      <c r="M200" s="289"/>
      <c r="N200" s="289"/>
      <c r="O200" s="289"/>
      <c r="P200" s="289"/>
    </row>
    <row r="201" spans="2:16" x14ac:dyDescent="0.2">
      <c r="B201" s="305"/>
      <c r="C201" s="289"/>
      <c r="D201" s="289"/>
      <c r="E201" s="289"/>
      <c r="F201" s="289"/>
      <c r="G201" s="289"/>
      <c r="H201" s="289"/>
      <c r="I201" s="289"/>
      <c r="J201" s="289"/>
      <c r="K201" s="289"/>
      <c r="L201" s="289"/>
      <c r="M201" s="289"/>
      <c r="N201" s="289"/>
      <c r="O201" s="289"/>
      <c r="P201" s="289"/>
    </row>
    <row r="202" spans="2:16" x14ac:dyDescent="0.2">
      <c r="B202" s="305"/>
      <c r="C202" s="289"/>
      <c r="D202" s="289"/>
      <c r="E202" s="289"/>
      <c r="F202" s="289"/>
      <c r="G202" s="289"/>
      <c r="H202" s="289"/>
      <c r="I202" s="289"/>
      <c r="J202" s="289"/>
      <c r="K202" s="289"/>
      <c r="L202" s="289"/>
      <c r="M202" s="289"/>
      <c r="N202" s="289"/>
      <c r="O202" s="289"/>
      <c r="P202" s="289"/>
    </row>
    <row r="203" spans="2:16" x14ac:dyDescent="0.2">
      <c r="B203" s="305"/>
      <c r="C203" s="289"/>
      <c r="D203" s="289"/>
      <c r="E203" s="289"/>
      <c r="F203" s="289"/>
      <c r="G203" s="289"/>
      <c r="H203" s="289"/>
      <c r="I203" s="289"/>
      <c r="J203" s="289"/>
      <c r="K203" s="289"/>
      <c r="L203" s="289"/>
      <c r="M203" s="289"/>
      <c r="N203" s="289"/>
      <c r="O203" s="289"/>
      <c r="P203" s="289"/>
    </row>
    <row r="204" spans="2:16" x14ac:dyDescent="0.2">
      <c r="B204" s="305"/>
      <c r="C204" s="289"/>
      <c r="D204" s="289"/>
      <c r="E204" s="289"/>
      <c r="F204" s="289"/>
      <c r="G204" s="289"/>
      <c r="H204" s="289"/>
      <c r="I204" s="289"/>
      <c r="J204" s="289"/>
      <c r="K204" s="289"/>
      <c r="L204" s="289"/>
      <c r="M204" s="289"/>
      <c r="N204" s="289"/>
      <c r="O204" s="289"/>
      <c r="P204" s="289"/>
    </row>
    <row r="205" spans="2:16" x14ac:dyDescent="0.2">
      <c r="B205" s="305"/>
      <c r="C205" s="289"/>
      <c r="D205" s="289"/>
      <c r="E205" s="289"/>
      <c r="F205" s="289"/>
      <c r="G205" s="289"/>
      <c r="H205" s="289"/>
      <c r="I205" s="289"/>
      <c r="J205" s="289"/>
      <c r="K205" s="289"/>
      <c r="L205" s="289"/>
      <c r="M205" s="289"/>
      <c r="N205" s="289"/>
      <c r="O205" s="289"/>
      <c r="P205" s="289"/>
    </row>
    <row r="206" spans="2:16" x14ac:dyDescent="0.2">
      <c r="B206" s="305"/>
      <c r="C206" s="289"/>
      <c r="D206" s="289"/>
      <c r="E206" s="289"/>
      <c r="F206" s="289"/>
      <c r="G206" s="289"/>
      <c r="H206" s="289"/>
      <c r="I206" s="289"/>
      <c r="J206" s="289"/>
      <c r="K206" s="289"/>
      <c r="L206" s="289"/>
      <c r="M206" s="289"/>
      <c r="N206" s="289"/>
      <c r="O206" s="289"/>
      <c r="P206" s="289"/>
    </row>
    <row r="207" spans="2:16" x14ac:dyDescent="0.2">
      <c r="B207" s="305"/>
      <c r="C207" s="289"/>
      <c r="D207" s="289"/>
      <c r="E207" s="289"/>
      <c r="F207" s="289"/>
      <c r="G207" s="289"/>
      <c r="H207" s="289"/>
      <c r="I207" s="289"/>
      <c r="J207" s="289"/>
      <c r="K207" s="289"/>
      <c r="L207" s="289"/>
      <c r="M207" s="289"/>
      <c r="N207" s="289"/>
      <c r="O207" s="289"/>
      <c r="P207" s="289"/>
    </row>
    <row r="208" spans="2:16" x14ac:dyDescent="0.2">
      <c r="B208" s="305"/>
      <c r="C208" s="289"/>
      <c r="D208" s="289"/>
      <c r="E208" s="289"/>
      <c r="F208" s="289"/>
      <c r="G208" s="289"/>
      <c r="H208" s="289"/>
      <c r="I208" s="289"/>
      <c r="J208" s="289"/>
      <c r="K208" s="289"/>
      <c r="L208" s="289"/>
      <c r="M208" s="289"/>
      <c r="N208" s="289"/>
      <c r="O208" s="289"/>
      <c r="P208" s="289"/>
    </row>
    <row r="209" spans="2:16" x14ac:dyDescent="0.2">
      <c r="B209" s="305"/>
      <c r="C209" s="289"/>
      <c r="D209" s="289"/>
      <c r="E209" s="289"/>
      <c r="F209" s="289"/>
      <c r="G209" s="289"/>
      <c r="H209" s="289"/>
      <c r="I209" s="289"/>
      <c r="J209" s="289"/>
      <c r="K209" s="289"/>
      <c r="L209" s="289"/>
      <c r="M209" s="289"/>
      <c r="N209" s="289"/>
      <c r="O209" s="289"/>
      <c r="P209" s="289"/>
    </row>
    <row r="210" spans="2:16" x14ac:dyDescent="0.2">
      <c r="B210" s="305"/>
      <c r="C210" s="289"/>
      <c r="D210" s="289"/>
      <c r="E210" s="289"/>
      <c r="F210" s="289"/>
      <c r="G210" s="289"/>
      <c r="H210" s="289"/>
      <c r="I210" s="289"/>
      <c r="J210" s="289"/>
      <c r="K210" s="289"/>
      <c r="L210" s="289"/>
      <c r="M210" s="289"/>
      <c r="N210" s="289"/>
      <c r="O210" s="289"/>
      <c r="P210" s="289"/>
    </row>
    <row r="211" spans="2:16" x14ac:dyDescent="0.2">
      <c r="B211" s="305"/>
      <c r="C211" s="289"/>
      <c r="D211" s="289"/>
      <c r="E211" s="289"/>
      <c r="F211" s="289"/>
      <c r="G211" s="289"/>
      <c r="H211" s="289"/>
      <c r="I211" s="289"/>
      <c r="J211" s="289"/>
      <c r="K211" s="289"/>
      <c r="L211" s="289"/>
      <c r="M211" s="289"/>
      <c r="N211" s="289"/>
      <c r="O211" s="289"/>
      <c r="P211" s="289"/>
    </row>
    <row r="212" spans="2:16" x14ac:dyDescent="0.2">
      <c r="B212" s="305"/>
      <c r="C212" s="289"/>
      <c r="D212" s="289"/>
      <c r="E212" s="289"/>
      <c r="F212" s="289"/>
      <c r="G212" s="289"/>
      <c r="H212" s="289"/>
      <c r="I212" s="289"/>
      <c r="J212" s="289"/>
      <c r="K212" s="289"/>
      <c r="L212" s="289"/>
      <c r="M212" s="289"/>
      <c r="N212" s="289"/>
      <c r="O212" s="289"/>
      <c r="P212" s="289"/>
    </row>
    <row r="213" spans="2:16" x14ac:dyDescent="0.2">
      <c r="B213" s="305"/>
      <c r="C213" s="289"/>
      <c r="D213" s="289"/>
      <c r="E213" s="289"/>
      <c r="F213" s="289"/>
      <c r="G213" s="289"/>
      <c r="H213" s="289"/>
      <c r="I213" s="289"/>
      <c r="J213" s="289"/>
      <c r="K213" s="289"/>
      <c r="L213" s="289"/>
      <c r="M213" s="289"/>
      <c r="N213" s="289"/>
      <c r="O213" s="289"/>
      <c r="P213" s="289"/>
    </row>
    <row r="214" spans="2:16" x14ac:dyDescent="0.2">
      <c r="B214" s="305"/>
      <c r="C214" s="289"/>
      <c r="D214" s="289"/>
      <c r="E214" s="289"/>
      <c r="F214" s="289"/>
      <c r="G214" s="289"/>
      <c r="H214" s="289"/>
      <c r="I214" s="289"/>
      <c r="J214" s="289"/>
      <c r="K214" s="289"/>
      <c r="L214" s="289"/>
      <c r="M214" s="289"/>
      <c r="N214" s="289"/>
      <c r="O214" s="289"/>
      <c r="P214" s="289"/>
    </row>
    <row r="215" spans="2:16" x14ac:dyDescent="0.2">
      <c r="B215" s="305"/>
      <c r="C215" s="289"/>
      <c r="D215" s="289"/>
      <c r="E215" s="289"/>
      <c r="F215" s="289"/>
      <c r="G215" s="289"/>
      <c r="H215" s="289"/>
      <c r="I215" s="289"/>
      <c r="J215" s="289"/>
      <c r="K215" s="289"/>
      <c r="L215" s="289"/>
      <c r="M215" s="289"/>
      <c r="N215" s="289"/>
      <c r="O215" s="289"/>
      <c r="P215" s="289"/>
    </row>
    <row r="216" spans="2:16" x14ac:dyDescent="0.2">
      <c r="B216" s="305"/>
      <c r="C216" s="289"/>
      <c r="D216" s="289"/>
      <c r="E216" s="289"/>
      <c r="F216" s="289"/>
      <c r="G216" s="289"/>
      <c r="H216" s="289"/>
      <c r="I216" s="289"/>
      <c r="J216" s="289"/>
      <c r="K216" s="289"/>
      <c r="L216" s="289"/>
      <c r="M216" s="289"/>
      <c r="N216" s="289"/>
      <c r="O216" s="289"/>
      <c r="P216" s="289"/>
    </row>
    <row r="217" spans="2:16" x14ac:dyDescent="0.2">
      <c r="B217" s="305"/>
      <c r="C217" s="289"/>
      <c r="D217" s="289"/>
      <c r="E217" s="289"/>
      <c r="F217" s="289"/>
      <c r="G217" s="289"/>
      <c r="H217" s="289"/>
      <c r="I217" s="289"/>
      <c r="J217" s="289"/>
      <c r="K217" s="289"/>
      <c r="L217" s="289"/>
      <c r="M217" s="289"/>
      <c r="N217" s="289"/>
      <c r="O217" s="289"/>
      <c r="P217" s="289"/>
    </row>
    <row r="218" spans="2:16" x14ac:dyDescent="0.2">
      <c r="B218" s="305"/>
      <c r="C218" s="289"/>
      <c r="D218" s="289"/>
      <c r="E218" s="289"/>
      <c r="F218" s="289"/>
      <c r="G218" s="289"/>
      <c r="H218" s="289"/>
      <c r="I218" s="289"/>
      <c r="J218" s="289"/>
      <c r="K218" s="289"/>
      <c r="L218" s="289"/>
      <c r="M218" s="289"/>
      <c r="N218" s="289"/>
      <c r="O218" s="289"/>
      <c r="P218" s="289"/>
    </row>
    <row r="219" spans="2:16" x14ac:dyDescent="0.2">
      <c r="B219" s="305"/>
      <c r="C219" s="289"/>
      <c r="D219" s="289"/>
      <c r="E219" s="289"/>
      <c r="F219" s="289"/>
      <c r="G219" s="289"/>
      <c r="H219" s="289"/>
      <c r="I219" s="289"/>
      <c r="J219" s="289"/>
      <c r="K219" s="289"/>
      <c r="L219" s="289"/>
      <c r="M219" s="289"/>
      <c r="N219" s="289"/>
      <c r="O219" s="289"/>
      <c r="P219" s="289"/>
    </row>
    <row r="220" spans="2:16" x14ac:dyDescent="0.2">
      <c r="B220" s="305"/>
      <c r="C220" s="289"/>
      <c r="D220" s="289"/>
      <c r="E220" s="289"/>
      <c r="F220" s="289"/>
      <c r="G220" s="289"/>
      <c r="H220" s="289"/>
      <c r="I220" s="289"/>
      <c r="J220" s="289"/>
      <c r="K220" s="289"/>
      <c r="L220" s="289"/>
      <c r="M220" s="289"/>
      <c r="N220" s="289"/>
      <c r="O220" s="289"/>
      <c r="P220" s="289"/>
    </row>
    <row r="221" spans="2:16" x14ac:dyDescent="0.2">
      <c r="B221" s="305"/>
      <c r="C221" s="289"/>
      <c r="D221" s="289"/>
      <c r="E221" s="289"/>
      <c r="F221" s="289"/>
      <c r="G221" s="289"/>
      <c r="H221" s="289"/>
      <c r="I221" s="289"/>
      <c r="J221" s="289"/>
      <c r="K221" s="289"/>
      <c r="L221" s="289"/>
      <c r="M221" s="289"/>
      <c r="N221" s="289"/>
      <c r="O221" s="289"/>
      <c r="P221" s="289"/>
    </row>
    <row r="222" spans="2:16" x14ac:dyDescent="0.2">
      <c r="B222" s="305"/>
      <c r="C222" s="289"/>
      <c r="D222" s="289"/>
      <c r="E222" s="289"/>
      <c r="F222" s="289"/>
      <c r="G222" s="289"/>
      <c r="H222" s="289"/>
      <c r="I222" s="289"/>
      <c r="J222" s="289"/>
      <c r="K222" s="289"/>
      <c r="L222" s="289"/>
      <c r="M222" s="289"/>
      <c r="N222" s="289"/>
      <c r="O222" s="289"/>
      <c r="P222" s="289"/>
    </row>
    <row r="223" spans="2:16" x14ac:dyDescent="0.2">
      <c r="B223" s="305"/>
      <c r="C223" s="289"/>
      <c r="D223" s="289"/>
      <c r="E223" s="289"/>
      <c r="F223" s="289"/>
      <c r="G223" s="289"/>
      <c r="H223" s="289"/>
      <c r="I223" s="289"/>
      <c r="J223" s="289"/>
      <c r="K223" s="289"/>
      <c r="L223" s="289"/>
      <c r="M223" s="289"/>
      <c r="N223" s="289"/>
      <c r="O223" s="289"/>
      <c r="P223" s="289"/>
    </row>
    <row r="224" spans="2:16" x14ac:dyDescent="0.2">
      <c r="B224" s="305"/>
      <c r="C224" s="289"/>
      <c r="D224" s="289"/>
      <c r="E224" s="289"/>
      <c r="F224" s="289"/>
      <c r="G224" s="289"/>
      <c r="H224" s="289"/>
      <c r="I224" s="289"/>
      <c r="J224" s="289"/>
      <c r="K224" s="289"/>
      <c r="L224" s="289"/>
      <c r="M224" s="289"/>
      <c r="N224" s="289"/>
      <c r="O224" s="289"/>
      <c r="P224" s="289"/>
    </row>
    <row r="225" spans="2:16" x14ac:dyDescent="0.2">
      <c r="B225" s="305"/>
      <c r="C225" s="289"/>
      <c r="D225" s="289"/>
      <c r="E225" s="289"/>
      <c r="F225" s="289"/>
      <c r="G225" s="289"/>
      <c r="H225" s="289"/>
      <c r="I225" s="289"/>
      <c r="J225" s="289"/>
      <c r="K225" s="289"/>
      <c r="L225" s="289"/>
      <c r="M225" s="289"/>
      <c r="N225" s="289"/>
      <c r="O225" s="289"/>
      <c r="P225" s="289"/>
    </row>
    <row r="226" spans="2:16" x14ac:dyDescent="0.2">
      <c r="B226" s="305"/>
      <c r="C226" s="289"/>
      <c r="D226" s="289"/>
      <c r="E226" s="289"/>
      <c r="F226" s="289"/>
      <c r="G226" s="289"/>
      <c r="H226" s="289"/>
      <c r="I226" s="289"/>
      <c r="J226" s="289"/>
      <c r="K226" s="289"/>
      <c r="L226" s="289"/>
      <c r="M226" s="289"/>
      <c r="N226" s="289"/>
      <c r="O226" s="289"/>
      <c r="P226" s="289"/>
    </row>
    <row r="227" spans="2:16" x14ac:dyDescent="0.2">
      <c r="B227" s="305"/>
      <c r="C227" s="289"/>
      <c r="D227" s="289"/>
      <c r="E227" s="289"/>
      <c r="F227" s="289"/>
      <c r="G227" s="289"/>
      <c r="H227" s="289"/>
      <c r="I227" s="289"/>
      <c r="J227" s="289"/>
      <c r="K227" s="289"/>
      <c r="L227" s="289"/>
      <c r="M227" s="289"/>
      <c r="N227" s="289"/>
      <c r="O227" s="289"/>
      <c r="P227" s="289"/>
    </row>
    <row r="228" spans="2:16" x14ac:dyDescent="0.2">
      <c r="B228" s="305"/>
      <c r="C228" s="289"/>
      <c r="D228" s="289"/>
      <c r="E228" s="289"/>
      <c r="F228" s="289"/>
      <c r="G228" s="289"/>
      <c r="H228" s="289"/>
      <c r="I228" s="289"/>
      <c r="J228" s="289"/>
      <c r="K228" s="289"/>
      <c r="L228" s="289"/>
      <c r="M228" s="289"/>
      <c r="N228" s="289"/>
      <c r="O228" s="289"/>
      <c r="P228" s="289"/>
    </row>
    <row r="229" spans="2:16" x14ac:dyDescent="0.2">
      <c r="B229" s="305"/>
      <c r="C229" s="289"/>
      <c r="D229" s="289"/>
      <c r="E229" s="289"/>
      <c r="F229" s="289"/>
      <c r="G229" s="289"/>
      <c r="H229" s="289"/>
      <c r="I229" s="289"/>
      <c r="J229" s="289"/>
      <c r="K229" s="289"/>
      <c r="L229" s="289"/>
      <c r="M229" s="289"/>
      <c r="N229" s="289"/>
      <c r="O229" s="289"/>
      <c r="P229" s="289"/>
    </row>
    <row r="230" spans="2:16" x14ac:dyDescent="0.2">
      <c r="B230" s="305"/>
      <c r="C230" s="289"/>
      <c r="D230" s="289"/>
      <c r="E230" s="289"/>
      <c r="F230" s="289"/>
      <c r="G230" s="289"/>
      <c r="H230" s="289"/>
      <c r="I230" s="289"/>
      <c r="J230" s="289"/>
      <c r="K230" s="289"/>
      <c r="L230" s="289"/>
      <c r="M230" s="289"/>
      <c r="N230" s="289"/>
      <c r="O230" s="289"/>
      <c r="P230" s="289"/>
    </row>
    <row r="231" spans="2:16" x14ac:dyDescent="0.2">
      <c r="B231" s="305"/>
      <c r="C231" s="289"/>
      <c r="D231" s="289"/>
      <c r="E231" s="289"/>
      <c r="F231" s="289"/>
      <c r="G231" s="289"/>
      <c r="H231" s="289"/>
      <c r="I231" s="289"/>
      <c r="J231" s="289"/>
      <c r="K231" s="289"/>
      <c r="L231" s="289"/>
      <c r="M231" s="289"/>
      <c r="N231" s="289"/>
      <c r="O231" s="289"/>
      <c r="P231" s="289"/>
    </row>
    <row r="232" spans="2:16" x14ac:dyDescent="0.2">
      <c r="B232" s="305"/>
      <c r="C232" s="289"/>
      <c r="D232" s="289"/>
      <c r="E232" s="289"/>
      <c r="F232" s="289"/>
      <c r="G232" s="289"/>
      <c r="H232" s="289"/>
      <c r="I232" s="289"/>
      <c r="J232" s="289"/>
      <c r="K232" s="289"/>
      <c r="L232" s="289"/>
      <c r="M232" s="289"/>
      <c r="N232" s="289"/>
      <c r="O232" s="289"/>
      <c r="P232" s="289"/>
    </row>
    <row r="233" spans="2:16" x14ac:dyDescent="0.2">
      <c r="B233" s="305"/>
      <c r="C233" s="289"/>
      <c r="D233" s="289"/>
      <c r="E233" s="289"/>
      <c r="F233" s="289"/>
      <c r="G233" s="289"/>
      <c r="H233" s="289"/>
      <c r="I233" s="289"/>
      <c r="J233" s="289"/>
      <c r="K233" s="289"/>
      <c r="L233" s="289"/>
      <c r="M233" s="289"/>
      <c r="N233" s="289"/>
      <c r="O233" s="289"/>
      <c r="P233" s="289"/>
    </row>
    <row r="234" spans="2:16" x14ac:dyDescent="0.2">
      <c r="B234" s="305"/>
      <c r="C234" s="289"/>
      <c r="D234" s="289"/>
      <c r="E234" s="289"/>
      <c r="F234" s="289"/>
      <c r="G234" s="289"/>
      <c r="H234" s="289"/>
      <c r="I234" s="289"/>
      <c r="J234" s="289"/>
      <c r="K234" s="289"/>
      <c r="L234" s="289"/>
      <c r="M234" s="289"/>
      <c r="N234" s="289"/>
      <c r="O234" s="289"/>
      <c r="P234" s="289"/>
    </row>
    <row r="235" spans="2:16" x14ac:dyDescent="0.2">
      <c r="B235" s="305"/>
      <c r="C235" s="289"/>
      <c r="D235" s="289"/>
      <c r="E235" s="289"/>
      <c r="F235" s="289"/>
      <c r="G235" s="289"/>
      <c r="H235" s="289"/>
      <c r="I235" s="289"/>
      <c r="J235" s="289"/>
      <c r="K235" s="289"/>
      <c r="L235" s="289"/>
      <c r="M235" s="289"/>
      <c r="N235" s="289"/>
      <c r="O235" s="289"/>
      <c r="P235" s="289"/>
    </row>
    <row r="236" spans="2:16" x14ac:dyDescent="0.2">
      <c r="B236" s="305"/>
      <c r="C236" s="289"/>
      <c r="D236" s="289"/>
      <c r="E236" s="289"/>
      <c r="F236" s="289"/>
      <c r="G236" s="289"/>
      <c r="H236" s="289"/>
      <c r="I236" s="289"/>
      <c r="J236" s="289"/>
      <c r="K236" s="289"/>
      <c r="L236" s="289"/>
      <c r="M236" s="289"/>
      <c r="N236" s="289"/>
      <c r="O236" s="289"/>
      <c r="P236" s="289"/>
    </row>
    <row r="237" spans="2:16" x14ac:dyDescent="0.2">
      <c r="B237" s="305"/>
      <c r="C237" s="289"/>
      <c r="D237" s="289"/>
      <c r="E237" s="289"/>
      <c r="F237" s="289"/>
      <c r="G237" s="289"/>
      <c r="H237" s="289"/>
      <c r="I237" s="289"/>
      <c r="J237" s="289"/>
      <c r="K237" s="289"/>
      <c r="L237" s="289"/>
      <c r="M237" s="289"/>
      <c r="N237" s="289"/>
      <c r="O237" s="289"/>
      <c r="P237" s="289"/>
    </row>
    <row r="238" spans="2:16" x14ac:dyDescent="0.2">
      <c r="B238" s="305"/>
      <c r="C238" s="289"/>
      <c r="D238" s="289"/>
      <c r="E238" s="289"/>
      <c r="F238" s="289"/>
      <c r="G238" s="289"/>
      <c r="H238" s="289"/>
      <c r="I238" s="289"/>
      <c r="J238" s="289"/>
      <c r="K238" s="289"/>
      <c r="L238" s="289"/>
      <c r="M238" s="289"/>
      <c r="N238" s="289"/>
      <c r="O238" s="289"/>
      <c r="P238" s="289"/>
    </row>
    <row r="239" spans="2:16" x14ac:dyDescent="0.2">
      <c r="B239" s="305"/>
      <c r="C239" s="289"/>
      <c r="D239" s="289"/>
      <c r="E239" s="289"/>
      <c r="F239" s="289"/>
      <c r="G239" s="289"/>
      <c r="H239" s="289"/>
      <c r="I239" s="289"/>
      <c r="J239" s="289"/>
      <c r="K239" s="289"/>
      <c r="L239" s="289"/>
      <c r="M239" s="289"/>
      <c r="N239" s="289"/>
      <c r="O239" s="289"/>
      <c r="P239" s="289"/>
    </row>
    <row r="240" spans="2:16" x14ac:dyDescent="0.2">
      <c r="B240" s="305"/>
      <c r="C240" s="289"/>
      <c r="D240" s="289"/>
      <c r="E240" s="289"/>
      <c r="F240" s="289"/>
      <c r="G240" s="289"/>
      <c r="H240" s="289"/>
      <c r="I240" s="289"/>
      <c r="J240" s="289"/>
      <c r="K240" s="289"/>
      <c r="L240" s="289"/>
      <c r="M240" s="289"/>
      <c r="N240" s="289"/>
      <c r="O240" s="289"/>
      <c r="P240" s="289"/>
    </row>
    <row r="241" spans="2:16" x14ac:dyDescent="0.2">
      <c r="B241" s="305"/>
      <c r="C241" s="289"/>
      <c r="D241" s="289"/>
      <c r="E241" s="289"/>
      <c r="F241" s="289"/>
      <c r="G241" s="289"/>
      <c r="H241" s="289"/>
      <c r="I241" s="289"/>
      <c r="J241" s="289"/>
      <c r="K241" s="289"/>
      <c r="L241" s="289"/>
      <c r="M241" s="289"/>
      <c r="N241" s="289"/>
      <c r="O241" s="289"/>
      <c r="P241" s="289"/>
    </row>
    <row r="242" spans="2:16" x14ac:dyDescent="0.2">
      <c r="B242" s="305"/>
      <c r="C242" s="289"/>
      <c r="D242" s="289"/>
      <c r="E242" s="289"/>
      <c r="F242" s="289"/>
      <c r="G242" s="289"/>
      <c r="H242" s="289"/>
      <c r="I242" s="289"/>
      <c r="J242" s="289"/>
      <c r="K242" s="289"/>
      <c r="L242" s="289"/>
      <c r="M242" s="289"/>
      <c r="N242" s="289"/>
      <c r="O242" s="289"/>
      <c r="P242" s="289"/>
    </row>
    <row r="243" spans="2:16" x14ac:dyDescent="0.2">
      <c r="B243" s="305"/>
      <c r="C243" s="289"/>
      <c r="D243" s="289"/>
      <c r="E243" s="289"/>
      <c r="F243" s="289"/>
      <c r="G243" s="289"/>
      <c r="H243" s="289"/>
      <c r="I243" s="289"/>
      <c r="J243" s="289"/>
      <c r="K243" s="289"/>
      <c r="L243" s="289"/>
      <c r="M243" s="289"/>
      <c r="N243" s="289"/>
      <c r="O243" s="289"/>
      <c r="P243" s="289"/>
    </row>
    <row r="244" spans="2:16" x14ac:dyDescent="0.2">
      <c r="B244" s="305"/>
      <c r="C244" s="289"/>
      <c r="D244" s="289"/>
      <c r="E244" s="289"/>
      <c r="F244" s="289"/>
      <c r="G244" s="289"/>
      <c r="H244" s="289"/>
      <c r="I244" s="289"/>
      <c r="J244" s="289"/>
      <c r="K244" s="289"/>
      <c r="L244" s="289"/>
      <c r="M244" s="289"/>
      <c r="N244" s="289"/>
      <c r="O244" s="289"/>
      <c r="P244" s="289"/>
    </row>
    <row r="245" spans="2:16" x14ac:dyDescent="0.2">
      <c r="B245" s="305"/>
      <c r="C245" s="289"/>
      <c r="D245" s="289"/>
      <c r="E245" s="289"/>
      <c r="F245" s="289"/>
      <c r="G245" s="289"/>
      <c r="H245" s="289"/>
      <c r="I245" s="289"/>
      <c r="J245" s="289"/>
      <c r="K245" s="289"/>
      <c r="L245" s="289"/>
      <c r="M245" s="289"/>
      <c r="N245" s="289"/>
      <c r="O245" s="289"/>
      <c r="P245" s="289"/>
    </row>
    <row r="246" spans="2:16" x14ac:dyDescent="0.2">
      <c r="B246" s="305"/>
      <c r="C246" s="289"/>
      <c r="D246" s="289"/>
      <c r="E246" s="289"/>
      <c r="F246" s="289"/>
      <c r="G246" s="289"/>
      <c r="H246" s="289"/>
      <c r="I246" s="289"/>
      <c r="J246" s="289"/>
      <c r="K246" s="289"/>
      <c r="L246" s="289"/>
      <c r="M246" s="289"/>
      <c r="N246" s="289"/>
      <c r="O246" s="289"/>
      <c r="P246" s="289"/>
    </row>
    <row r="247" spans="2:16" x14ac:dyDescent="0.2">
      <c r="B247" s="305"/>
      <c r="C247" s="289"/>
      <c r="D247" s="289"/>
      <c r="E247" s="289"/>
      <c r="F247" s="289"/>
      <c r="G247" s="289"/>
      <c r="H247" s="289"/>
      <c r="I247" s="289"/>
      <c r="J247" s="289"/>
      <c r="K247" s="289"/>
      <c r="L247" s="289"/>
      <c r="M247" s="289"/>
      <c r="N247" s="289"/>
      <c r="O247" s="289"/>
      <c r="P247" s="289"/>
    </row>
    <row r="248" spans="2:16" x14ac:dyDescent="0.2">
      <c r="B248" s="305"/>
      <c r="C248" s="289"/>
      <c r="D248" s="289"/>
      <c r="E248" s="289"/>
      <c r="F248" s="289"/>
      <c r="G248" s="289"/>
      <c r="H248" s="289"/>
      <c r="I248" s="289"/>
      <c r="J248" s="289"/>
      <c r="K248" s="289"/>
      <c r="L248" s="289"/>
      <c r="M248" s="289"/>
      <c r="N248" s="289"/>
      <c r="O248" s="289"/>
      <c r="P248" s="289"/>
    </row>
    <row r="249" spans="2:16" x14ac:dyDescent="0.2">
      <c r="B249" s="305"/>
      <c r="C249" s="289"/>
      <c r="D249" s="289"/>
      <c r="E249" s="289"/>
      <c r="F249" s="289"/>
      <c r="G249" s="289"/>
      <c r="H249" s="289"/>
      <c r="I249" s="289"/>
      <c r="J249" s="289"/>
      <c r="K249" s="289"/>
      <c r="L249" s="289"/>
      <c r="M249" s="289"/>
      <c r="N249" s="289"/>
      <c r="O249" s="289"/>
      <c r="P249" s="289"/>
    </row>
    <row r="250" spans="2:16" x14ac:dyDescent="0.2">
      <c r="B250" s="305"/>
      <c r="C250" s="289"/>
      <c r="D250" s="289"/>
      <c r="E250" s="289"/>
      <c r="F250" s="289"/>
      <c r="G250" s="289"/>
      <c r="H250" s="289"/>
      <c r="I250" s="289"/>
      <c r="J250" s="289"/>
      <c r="K250" s="289"/>
      <c r="L250" s="289"/>
      <c r="M250" s="289"/>
      <c r="N250" s="289"/>
      <c r="O250" s="289"/>
      <c r="P250" s="289"/>
    </row>
    <row r="251" spans="2:16" x14ac:dyDescent="0.2">
      <c r="B251" s="305"/>
      <c r="C251" s="289"/>
      <c r="D251" s="289"/>
      <c r="E251" s="289"/>
      <c r="F251" s="289"/>
      <c r="G251" s="289"/>
      <c r="H251" s="289"/>
      <c r="I251" s="289"/>
      <c r="J251" s="289"/>
      <c r="K251" s="289"/>
      <c r="L251" s="289"/>
      <c r="M251" s="289"/>
      <c r="N251" s="289"/>
      <c r="O251" s="289"/>
      <c r="P251" s="289"/>
    </row>
    <row r="252" spans="2:16" x14ac:dyDescent="0.2">
      <c r="B252" s="305"/>
      <c r="C252" s="289"/>
      <c r="D252" s="289"/>
      <c r="E252" s="289"/>
      <c r="F252" s="289"/>
      <c r="G252" s="289"/>
      <c r="H252" s="289"/>
      <c r="I252" s="289"/>
      <c r="J252" s="289"/>
      <c r="K252" s="289"/>
      <c r="L252" s="289"/>
      <c r="M252" s="289"/>
      <c r="N252" s="289"/>
      <c r="O252" s="289"/>
      <c r="P252" s="289"/>
    </row>
    <row r="253" spans="2:16" x14ac:dyDescent="0.2">
      <c r="B253" s="305"/>
      <c r="C253" s="289"/>
      <c r="D253" s="289"/>
      <c r="E253" s="289"/>
      <c r="F253" s="289"/>
      <c r="G253" s="289"/>
      <c r="H253" s="289"/>
      <c r="I253" s="289"/>
      <c r="J253" s="289"/>
      <c r="K253" s="289"/>
      <c r="L253" s="289"/>
      <c r="M253" s="289"/>
      <c r="N253" s="289"/>
      <c r="O253" s="289"/>
      <c r="P253" s="289"/>
    </row>
    <row r="254" spans="2:16" x14ac:dyDescent="0.2">
      <c r="B254" s="305"/>
      <c r="C254" s="289"/>
      <c r="D254" s="289"/>
      <c r="E254" s="289"/>
      <c r="F254" s="289"/>
      <c r="G254" s="289"/>
      <c r="H254" s="289"/>
      <c r="I254" s="289"/>
      <c r="J254" s="289"/>
      <c r="K254" s="289"/>
      <c r="L254" s="289"/>
      <c r="M254" s="289"/>
      <c r="N254" s="289"/>
      <c r="O254" s="289"/>
      <c r="P254" s="289"/>
    </row>
    <row r="255" spans="2:16" x14ac:dyDescent="0.2">
      <c r="B255" s="305"/>
      <c r="C255" s="289"/>
      <c r="D255" s="289"/>
      <c r="E255" s="289"/>
      <c r="F255" s="289"/>
      <c r="G255" s="289"/>
      <c r="H255" s="289"/>
      <c r="I255" s="289"/>
      <c r="J255" s="289"/>
      <c r="K255" s="289"/>
      <c r="L255" s="289"/>
      <c r="M255" s="289"/>
      <c r="N255" s="289"/>
      <c r="O255" s="289"/>
      <c r="P255" s="289"/>
    </row>
    <row r="256" spans="2:16" x14ac:dyDescent="0.2">
      <c r="B256" s="305"/>
      <c r="C256" s="289"/>
      <c r="D256" s="289"/>
      <c r="E256" s="289"/>
      <c r="F256" s="289"/>
      <c r="G256" s="289"/>
      <c r="H256" s="289"/>
      <c r="I256" s="289"/>
      <c r="J256" s="289"/>
      <c r="K256" s="289"/>
      <c r="L256" s="289"/>
      <c r="M256" s="289"/>
      <c r="N256" s="289"/>
      <c r="O256" s="289"/>
      <c r="P256" s="289"/>
    </row>
    <row r="257" spans="2:16" x14ac:dyDescent="0.2">
      <c r="B257" s="305"/>
      <c r="C257" s="289"/>
      <c r="D257" s="289"/>
      <c r="E257" s="289"/>
      <c r="F257" s="289"/>
      <c r="G257" s="289"/>
      <c r="H257" s="289"/>
      <c r="I257" s="289"/>
      <c r="J257" s="289"/>
      <c r="K257" s="289"/>
      <c r="L257" s="289"/>
      <c r="M257" s="289"/>
      <c r="N257" s="289"/>
      <c r="O257" s="289"/>
      <c r="P257" s="289"/>
    </row>
    <row r="258" spans="2:16" x14ac:dyDescent="0.2">
      <c r="B258" s="305"/>
      <c r="C258" s="289"/>
      <c r="D258" s="289"/>
      <c r="E258" s="289"/>
      <c r="F258" s="289"/>
      <c r="G258" s="289"/>
      <c r="H258" s="289"/>
      <c r="I258" s="289"/>
      <c r="J258" s="289"/>
      <c r="K258" s="289"/>
      <c r="L258" s="289"/>
      <c r="M258" s="289"/>
      <c r="N258" s="289"/>
      <c r="O258" s="289"/>
      <c r="P258" s="289"/>
    </row>
    <row r="259" spans="2:16" x14ac:dyDescent="0.2">
      <c r="B259" s="305"/>
      <c r="C259" s="289"/>
      <c r="D259" s="289"/>
      <c r="E259" s="289"/>
      <c r="F259" s="289"/>
      <c r="G259" s="289"/>
      <c r="H259" s="289"/>
      <c r="I259" s="289"/>
      <c r="J259" s="289"/>
      <c r="K259" s="289"/>
      <c r="L259" s="289"/>
      <c r="M259" s="289"/>
      <c r="N259" s="289"/>
      <c r="O259" s="289"/>
      <c r="P259" s="289"/>
    </row>
    <row r="260" spans="2:16" x14ac:dyDescent="0.2">
      <c r="B260" s="305"/>
      <c r="C260" s="289"/>
      <c r="D260" s="289"/>
      <c r="E260" s="289"/>
      <c r="F260" s="289"/>
      <c r="G260" s="289"/>
      <c r="H260" s="289"/>
      <c r="I260" s="289"/>
      <c r="J260" s="289"/>
      <c r="K260" s="289"/>
      <c r="L260" s="289"/>
      <c r="M260" s="289"/>
      <c r="N260" s="289"/>
      <c r="O260" s="289"/>
      <c r="P260" s="289"/>
    </row>
    <row r="261" spans="2:16" x14ac:dyDescent="0.2">
      <c r="B261" s="305"/>
      <c r="C261" s="289"/>
      <c r="D261" s="289"/>
      <c r="E261" s="289"/>
      <c r="F261" s="289"/>
      <c r="G261" s="289"/>
      <c r="H261" s="289"/>
      <c r="I261" s="289"/>
      <c r="J261" s="289"/>
      <c r="K261" s="289"/>
      <c r="L261" s="289"/>
      <c r="M261" s="289"/>
      <c r="N261" s="289"/>
      <c r="O261" s="289"/>
      <c r="P261" s="289"/>
    </row>
    <row r="262" spans="2:16" x14ac:dyDescent="0.2">
      <c r="B262" s="305"/>
      <c r="C262" s="289"/>
      <c r="D262" s="289"/>
      <c r="E262" s="289"/>
      <c r="F262" s="289"/>
      <c r="G262" s="289"/>
      <c r="H262" s="289"/>
      <c r="I262" s="289"/>
      <c r="J262" s="289"/>
      <c r="K262" s="289"/>
      <c r="L262" s="289"/>
      <c r="M262" s="289"/>
      <c r="N262" s="289"/>
      <c r="O262" s="289"/>
      <c r="P262" s="289"/>
    </row>
    <row r="263" spans="2:16" x14ac:dyDescent="0.2">
      <c r="B263" s="305"/>
      <c r="C263" s="289"/>
      <c r="D263" s="289"/>
      <c r="E263" s="289"/>
      <c r="F263" s="289"/>
      <c r="G263" s="289"/>
      <c r="H263" s="289"/>
      <c r="I263" s="289"/>
      <c r="J263" s="289"/>
      <c r="K263" s="289"/>
      <c r="L263" s="289"/>
      <c r="M263" s="289"/>
      <c r="N263" s="289"/>
      <c r="O263" s="289"/>
      <c r="P263" s="289"/>
    </row>
    <row r="264" spans="2:16" x14ac:dyDescent="0.2">
      <c r="B264" s="305"/>
      <c r="C264" s="289"/>
      <c r="D264" s="289"/>
      <c r="E264" s="289"/>
      <c r="F264" s="289"/>
      <c r="G264" s="289"/>
      <c r="H264" s="289"/>
      <c r="I264" s="289"/>
      <c r="J264" s="289"/>
      <c r="K264" s="289"/>
      <c r="L264" s="289"/>
      <c r="M264" s="289"/>
      <c r="N264" s="289"/>
      <c r="O264" s="289"/>
      <c r="P264" s="289"/>
    </row>
    <row r="265" spans="2:16" x14ac:dyDescent="0.2">
      <c r="B265" s="305"/>
      <c r="C265" s="289"/>
      <c r="D265" s="289"/>
      <c r="E265" s="289"/>
      <c r="F265" s="289"/>
      <c r="G265" s="289"/>
      <c r="H265" s="289"/>
      <c r="I265" s="289"/>
      <c r="J265" s="289"/>
      <c r="K265" s="289"/>
      <c r="L265" s="289"/>
      <c r="M265" s="289"/>
      <c r="N265" s="289"/>
      <c r="O265" s="289"/>
      <c r="P265" s="289"/>
    </row>
    <row r="266" spans="2:16" x14ac:dyDescent="0.2">
      <c r="B266" s="305"/>
      <c r="C266" s="289"/>
      <c r="D266" s="289"/>
      <c r="E266" s="289"/>
      <c r="F266" s="289"/>
      <c r="G266" s="289"/>
      <c r="H266" s="289"/>
      <c r="I266" s="289"/>
      <c r="J266" s="289"/>
      <c r="K266" s="289"/>
      <c r="L266" s="289"/>
      <c r="M266" s="289"/>
      <c r="N266" s="289"/>
      <c r="O266" s="289"/>
      <c r="P266" s="289"/>
    </row>
    <row r="267" spans="2:16" x14ac:dyDescent="0.2">
      <c r="B267" s="305"/>
      <c r="C267" s="289"/>
      <c r="D267" s="289"/>
      <c r="E267" s="289"/>
      <c r="F267" s="289"/>
      <c r="G267" s="289"/>
      <c r="H267" s="289"/>
      <c r="I267" s="289"/>
      <c r="J267" s="289"/>
      <c r="K267" s="289"/>
      <c r="L267" s="289"/>
      <c r="M267" s="289"/>
      <c r="N267" s="289"/>
      <c r="O267" s="289"/>
      <c r="P267" s="289"/>
    </row>
    <row r="268" spans="2:16" x14ac:dyDescent="0.2">
      <c r="B268" s="305"/>
      <c r="C268" s="289"/>
      <c r="D268" s="289"/>
      <c r="E268" s="289"/>
      <c r="F268" s="289"/>
      <c r="G268" s="289"/>
      <c r="H268" s="289"/>
      <c r="I268" s="289"/>
      <c r="J268" s="289"/>
      <c r="K268" s="289"/>
      <c r="L268" s="289"/>
      <c r="M268" s="289"/>
      <c r="N268" s="289"/>
      <c r="O268" s="289"/>
      <c r="P268" s="289"/>
    </row>
    <row r="269" spans="2:16" x14ac:dyDescent="0.2">
      <c r="B269" s="305"/>
      <c r="C269" s="289"/>
      <c r="D269" s="289"/>
      <c r="E269" s="289"/>
      <c r="F269" s="289"/>
      <c r="G269" s="289"/>
      <c r="H269" s="289"/>
      <c r="I269" s="289"/>
      <c r="J269" s="289"/>
      <c r="K269" s="289"/>
      <c r="L269" s="289"/>
      <c r="M269" s="289"/>
      <c r="N269" s="289"/>
      <c r="O269" s="289"/>
      <c r="P269" s="289"/>
    </row>
    <row r="270" spans="2:16" x14ac:dyDescent="0.2">
      <c r="B270" s="305"/>
      <c r="C270" s="289"/>
      <c r="D270" s="289"/>
      <c r="E270" s="289"/>
      <c r="F270" s="289"/>
      <c r="G270" s="289"/>
      <c r="H270" s="289"/>
      <c r="I270" s="289"/>
      <c r="J270" s="289"/>
      <c r="K270" s="289"/>
      <c r="L270" s="289"/>
      <c r="M270" s="289"/>
      <c r="N270" s="289"/>
      <c r="O270" s="289"/>
      <c r="P270" s="289"/>
    </row>
    <row r="271" spans="2:16" x14ac:dyDescent="0.2">
      <c r="B271" s="305"/>
      <c r="C271" s="289"/>
      <c r="D271" s="289"/>
      <c r="E271" s="289"/>
      <c r="F271" s="289"/>
      <c r="G271" s="289"/>
      <c r="H271" s="289"/>
      <c r="I271" s="289"/>
      <c r="J271" s="289"/>
      <c r="K271" s="289"/>
      <c r="L271" s="289"/>
      <c r="M271" s="289"/>
      <c r="N271" s="289"/>
      <c r="O271" s="289"/>
      <c r="P271" s="289"/>
    </row>
    <row r="272" spans="2:16" x14ac:dyDescent="0.2">
      <c r="B272" s="305"/>
      <c r="C272" s="289"/>
      <c r="D272" s="289"/>
      <c r="E272" s="289"/>
      <c r="F272" s="289"/>
      <c r="G272" s="289"/>
      <c r="H272" s="289"/>
      <c r="I272" s="289"/>
      <c r="J272" s="289"/>
      <c r="K272" s="289"/>
      <c r="L272" s="289"/>
      <c r="M272" s="289"/>
      <c r="N272" s="289"/>
      <c r="O272" s="289"/>
      <c r="P272" s="289"/>
    </row>
    <row r="273" spans="2:16" x14ac:dyDescent="0.2">
      <c r="B273" s="305"/>
      <c r="C273" s="289"/>
      <c r="D273" s="289"/>
      <c r="E273" s="289"/>
      <c r="F273" s="289"/>
      <c r="G273" s="289"/>
      <c r="H273" s="289"/>
      <c r="I273" s="289"/>
      <c r="J273" s="289"/>
      <c r="K273" s="289"/>
      <c r="L273" s="289"/>
      <c r="M273" s="289"/>
      <c r="N273" s="289"/>
      <c r="O273" s="289"/>
      <c r="P273" s="289"/>
    </row>
    <row r="274" spans="2:16" x14ac:dyDescent="0.2">
      <c r="B274" s="305"/>
      <c r="C274" s="289"/>
      <c r="D274" s="289"/>
      <c r="E274" s="289"/>
      <c r="F274" s="289"/>
      <c r="G274" s="289"/>
      <c r="H274" s="289"/>
      <c r="I274" s="289"/>
      <c r="J274" s="289"/>
      <c r="K274" s="289"/>
      <c r="L274" s="289"/>
      <c r="M274" s="289"/>
      <c r="N274" s="289"/>
      <c r="O274" s="289"/>
      <c r="P274" s="289"/>
    </row>
  </sheetData>
  <autoFilter ref="A6:T116" xr:uid="{9F56662C-B705-4368-A9DB-4370F4DC001A}">
    <filterColumn colId="11">
      <colorFilter dxfId="15"/>
    </filterColumn>
    <filterColumn colId="15">
      <filters>
        <filter val="1"/>
        <filter val="1 _x000a_(pouze 438)(c)"/>
        <filter val="1 _x000a_pouze 435(1)(a),(e) a (f)"/>
        <filter val="1_x000a_pouze 437(a)"/>
        <filter val="1_x000a_pouze 450(1) (a) až (d) a (j)"/>
      </filters>
    </filterColumn>
  </autoFilter>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C5" r:id="rId1" xr:uid="{00000000-0004-0000-0100-00006E000000}"/>
  </hyperlinks>
  <pageMargins left="0.25" right="0.25" top="0.75" bottom="0.75" header="0.3" footer="0.3"/>
  <pageSetup paperSize="9" scale="35" fitToHeight="0" orientation="portrait" r:id="rId2"/>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C11"/>
  <sheetViews>
    <sheetView showGridLines="0" view="pageLayout" zoomScaleNormal="100" workbookViewId="0">
      <selection activeCell="C9" sqref="C9"/>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53" t="s">
        <v>124</v>
      </c>
    </row>
    <row r="3" spans="1:3" x14ac:dyDescent="0.25">
      <c r="A3" t="s">
        <v>125</v>
      </c>
    </row>
    <row r="6" spans="1:3" x14ac:dyDescent="0.25">
      <c r="A6" s="54" t="s">
        <v>126</v>
      </c>
      <c r="B6" s="56" t="s">
        <v>120</v>
      </c>
      <c r="C6" s="55" t="s">
        <v>114</v>
      </c>
    </row>
    <row r="7" spans="1:3" ht="30" x14ac:dyDescent="0.25">
      <c r="A7" s="54" t="s">
        <v>147</v>
      </c>
      <c r="B7" s="54" t="s">
        <v>116</v>
      </c>
      <c r="C7" s="55" t="s">
        <v>148</v>
      </c>
    </row>
    <row r="8" spans="1:3" ht="30" x14ac:dyDescent="0.25">
      <c r="A8" s="54" t="s">
        <v>149</v>
      </c>
      <c r="B8" s="54" t="s">
        <v>118</v>
      </c>
      <c r="C8" s="55" t="s">
        <v>150</v>
      </c>
    </row>
    <row r="9" spans="1:3" ht="30" x14ac:dyDescent="0.25">
      <c r="A9" s="54" t="s">
        <v>151</v>
      </c>
      <c r="B9" s="54" t="s">
        <v>152</v>
      </c>
      <c r="C9" s="55" t="s">
        <v>153</v>
      </c>
    </row>
    <row r="10" spans="1:3" ht="30" x14ac:dyDescent="0.25">
      <c r="A10" s="54" t="s">
        <v>154</v>
      </c>
      <c r="B10" s="54" t="s">
        <v>137</v>
      </c>
      <c r="C10" s="55" t="s">
        <v>155</v>
      </c>
    </row>
    <row r="11" spans="1:3" ht="30" x14ac:dyDescent="0.25">
      <c r="A11" s="54" t="s">
        <v>156</v>
      </c>
      <c r="B11" s="54" t="s">
        <v>139</v>
      </c>
      <c r="C11" s="55" t="s">
        <v>157</v>
      </c>
    </row>
  </sheetData>
  <conditionalFormatting sqref="C7:C9">
    <cfRule type="cellIs" dxfId="10" priority="2" stopIfTrue="1" operator="lessThan">
      <formula>0</formula>
    </cfRule>
  </conditionalFormatting>
  <conditionalFormatting sqref="C10:C11">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481" t="s">
        <v>1744</v>
      </c>
    </row>
    <row r="3" spans="2:12" x14ac:dyDescent="0.25">
      <c r="B3" t="s">
        <v>1745</v>
      </c>
    </row>
    <row r="5" spans="2:12" x14ac:dyDescent="0.25">
      <c r="B5" s="1285" t="s">
        <v>158</v>
      </c>
      <c r="C5" s="1286"/>
      <c r="D5" s="1286"/>
      <c r="E5" s="1286"/>
      <c r="F5" s="1286"/>
      <c r="G5" s="1286"/>
      <c r="H5" s="1286"/>
      <c r="I5" s="1286"/>
      <c r="J5" s="1286"/>
      <c r="K5" s="1286"/>
      <c r="L5" s="1287"/>
    </row>
    <row r="6" spans="2:12" x14ac:dyDescent="0.25">
      <c r="B6" s="1202" t="s">
        <v>159</v>
      </c>
      <c r="C6" s="1198"/>
      <c r="D6" s="1198"/>
      <c r="E6" s="1198"/>
      <c r="F6" s="1198"/>
      <c r="G6" s="1198"/>
      <c r="H6" s="1198"/>
      <c r="I6" s="1198"/>
      <c r="J6" s="1198"/>
      <c r="K6" s="1198"/>
      <c r="L6" s="1203"/>
    </row>
    <row r="7" spans="2:12" ht="22.5" customHeight="1" x14ac:dyDescent="0.25">
      <c r="B7" s="1202" t="s">
        <v>160</v>
      </c>
      <c r="C7" s="1198"/>
      <c r="D7" s="1198"/>
      <c r="E7" s="1198"/>
      <c r="F7" s="1198"/>
      <c r="G7" s="1198"/>
      <c r="H7" s="1198"/>
      <c r="I7" s="1198"/>
      <c r="J7" s="1198"/>
      <c r="K7" s="1198"/>
      <c r="L7" s="1203"/>
    </row>
    <row r="8" spans="2:12" x14ac:dyDescent="0.25">
      <c r="B8" s="1202" t="s">
        <v>161</v>
      </c>
      <c r="C8" s="1198"/>
      <c r="D8" s="1198"/>
      <c r="E8" s="1198"/>
      <c r="F8" s="1198"/>
      <c r="G8" s="1198"/>
      <c r="H8" s="1198"/>
      <c r="I8" s="1198"/>
      <c r="J8" s="1198"/>
      <c r="K8" s="1198"/>
      <c r="L8" s="1203"/>
    </row>
    <row r="9" spans="2:12" ht="22.5" customHeight="1" x14ac:dyDescent="0.25">
      <c r="B9" s="1202" t="s">
        <v>162</v>
      </c>
      <c r="C9" s="1198"/>
      <c r="D9" s="1198"/>
      <c r="E9" s="1198"/>
      <c r="F9" s="1198"/>
      <c r="G9" s="1198"/>
      <c r="H9" s="1198"/>
      <c r="I9" s="1198"/>
      <c r="J9" s="1198"/>
      <c r="K9" s="1198"/>
      <c r="L9" s="1203"/>
    </row>
    <row r="10" spans="2:12" ht="22.5" customHeight="1" x14ac:dyDescent="0.25">
      <c r="B10" s="1204" t="s">
        <v>163</v>
      </c>
      <c r="C10" s="1205"/>
      <c r="D10" s="1205"/>
      <c r="E10" s="1205"/>
      <c r="F10" s="1205"/>
      <c r="G10" s="1205"/>
      <c r="H10" s="1205"/>
      <c r="I10" s="1205"/>
      <c r="J10" s="1205"/>
      <c r="K10" s="1205"/>
      <c r="L10" s="1206"/>
    </row>
    <row r="11" spans="2:12" ht="22.5" customHeight="1" x14ac:dyDescent="0.25"/>
    <row r="12" spans="2:12" ht="22.5" customHeight="1" x14ac:dyDescent="0.25">
      <c r="B12" s="1197"/>
      <c r="C12" s="1197"/>
      <c r="D12" s="1197"/>
      <c r="E12" s="1197"/>
      <c r="F12" s="1197"/>
      <c r="G12" s="1197"/>
      <c r="H12" s="1197"/>
      <c r="I12" s="1197"/>
      <c r="J12" s="1197"/>
      <c r="K12" s="1197"/>
      <c r="L12" s="1197"/>
    </row>
    <row r="13" spans="2:12" ht="22.5" customHeight="1" x14ac:dyDescent="0.25">
      <c r="B13" s="1198"/>
      <c r="C13" s="1198"/>
      <c r="D13" s="1198"/>
      <c r="E13" s="1198"/>
      <c r="F13" s="1198"/>
      <c r="G13" s="1198"/>
      <c r="H13" s="1198"/>
      <c r="I13" s="1198"/>
      <c r="J13" s="1198"/>
      <c r="K13" s="1198"/>
      <c r="L13" s="1198"/>
    </row>
    <row r="14" spans="2:12" ht="22.5" customHeight="1" x14ac:dyDescent="0.25">
      <c r="B14" s="1197"/>
      <c r="C14" s="1197"/>
      <c r="D14" s="1197"/>
      <c r="E14" s="1197"/>
      <c r="F14" s="1197"/>
      <c r="G14" s="1197"/>
      <c r="H14" s="1197"/>
      <c r="I14" s="1197"/>
      <c r="J14" s="1197"/>
      <c r="K14" s="1197"/>
      <c r="L14" s="119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3:P65"/>
  <sheetViews>
    <sheetView showGridLines="0" view="pageLayout" topLeftCell="A28" zoomScale="90" zoomScaleNormal="100" zoomScalePageLayoutView="90" workbookViewId="0">
      <selection activeCell="C47" sqref="C47:D47"/>
    </sheetView>
  </sheetViews>
  <sheetFormatPr defaultColWidth="9.140625" defaultRowHeight="15" x14ac:dyDescent="0.25"/>
  <cols>
    <col min="2" max="2" width="7.5703125" style="57" customWidth="1"/>
    <col min="3" max="3" width="44" customWidth="1"/>
    <col min="4" max="5" width="23" customWidth="1"/>
    <col min="6" max="10" width="21.140625" customWidth="1"/>
    <col min="11" max="11" width="11" bestFit="1" customWidth="1"/>
    <col min="12" max="12" width="15.85546875" bestFit="1" customWidth="1"/>
  </cols>
  <sheetData>
    <row r="3" spans="2:16" ht="24" customHeight="1" x14ac:dyDescent="0.25">
      <c r="C3" s="672" t="s">
        <v>158</v>
      </c>
      <c r="D3" s="672"/>
      <c r="E3" s="672"/>
      <c r="F3" s="672"/>
      <c r="G3" s="672"/>
      <c r="H3" s="672"/>
      <c r="I3" s="672"/>
      <c r="J3" s="672"/>
    </row>
    <row r="5" spans="2:16" x14ac:dyDescent="0.25">
      <c r="B5"/>
      <c r="C5" s="942"/>
    </row>
    <row r="6" spans="2:16" x14ac:dyDescent="0.25">
      <c r="B6"/>
      <c r="D6" s="933" t="s">
        <v>6</v>
      </c>
      <c r="E6" s="933" t="s">
        <v>7</v>
      </c>
      <c r="F6" s="933" t="s">
        <v>8</v>
      </c>
      <c r="G6" s="933" t="s">
        <v>43</v>
      </c>
      <c r="H6" s="933" t="s">
        <v>44</v>
      </c>
      <c r="I6" s="933" t="s">
        <v>164</v>
      </c>
      <c r="J6" s="933" t="s">
        <v>165</v>
      </c>
    </row>
    <row r="7" spans="2:16" ht="15" customHeight="1" x14ac:dyDescent="0.25">
      <c r="B7"/>
      <c r="C7" t="s">
        <v>166</v>
      </c>
      <c r="D7" s="1291" t="s">
        <v>167</v>
      </c>
      <c r="E7" s="1291" t="s">
        <v>168</v>
      </c>
      <c r="F7" s="1291" t="s">
        <v>169</v>
      </c>
      <c r="G7" s="1291"/>
      <c r="H7" s="1291"/>
      <c r="I7" s="1291"/>
      <c r="J7" s="1291"/>
    </row>
    <row r="8" spans="2:16" ht="90.75" customHeight="1" x14ac:dyDescent="0.25">
      <c r="B8"/>
      <c r="D8" s="1291"/>
      <c r="E8" s="1291"/>
      <c r="F8" s="933" t="s">
        <v>170</v>
      </c>
      <c r="G8" s="933" t="s">
        <v>171</v>
      </c>
      <c r="H8" s="933" t="s">
        <v>172</v>
      </c>
      <c r="I8" s="933" t="s">
        <v>173</v>
      </c>
      <c r="J8" s="933" t="s">
        <v>174</v>
      </c>
    </row>
    <row r="9" spans="2:16" ht="30" x14ac:dyDescent="0.25">
      <c r="C9" s="943" t="s">
        <v>175</v>
      </c>
      <c r="D9" s="934"/>
      <c r="E9" s="60"/>
      <c r="F9" s="60"/>
      <c r="G9" s="60"/>
      <c r="H9" s="60"/>
      <c r="I9" s="60"/>
      <c r="J9" s="60"/>
      <c r="P9" s="61"/>
    </row>
    <row r="10" spans="2:16" x14ac:dyDescent="0.25">
      <c r="B10" s="916">
        <v>1</v>
      </c>
      <c r="C10" s="944" t="s">
        <v>2017</v>
      </c>
      <c r="D10" s="936">
        <f>('[3]F_01.01'!$D$10+'[3]F_01.01'!$D$11)/1000000</f>
        <v>465.56240838999997</v>
      </c>
      <c r="E10" s="936">
        <f>D10</f>
        <v>465.56240838999997</v>
      </c>
      <c r="F10" s="63"/>
      <c r="G10" s="63"/>
      <c r="H10" s="63"/>
      <c r="I10" s="64"/>
      <c r="J10" s="64"/>
      <c r="L10">
        <v>1000000</v>
      </c>
    </row>
    <row r="11" spans="2:16" ht="30" x14ac:dyDescent="0.25">
      <c r="B11" s="916">
        <v>2</v>
      </c>
      <c r="C11" s="944" t="s">
        <v>2018</v>
      </c>
      <c r="D11" s="936">
        <f>('[3]F_01.01'!$D$14+'[3]F_01.01'!$D$16)/1000000</f>
        <v>0</v>
      </c>
      <c r="E11" s="936">
        <f t="shared" ref="E11:E26" si="0">D11</f>
        <v>0</v>
      </c>
      <c r="F11" s="63"/>
      <c r="G11" s="63"/>
      <c r="H11" s="63"/>
      <c r="I11" s="64"/>
      <c r="J11" s="64"/>
    </row>
    <row r="12" spans="2:16" ht="30" x14ac:dyDescent="0.25">
      <c r="B12" s="916">
        <v>3</v>
      </c>
      <c r="C12" s="944" t="s">
        <v>2019</v>
      </c>
      <c r="D12" s="936">
        <f>('[3]F_01.01'!$D$15)/1000000</f>
        <v>0</v>
      </c>
      <c r="E12" s="936">
        <f t="shared" si="0"/>
        <v>0</v>
      </c>
      <c r="F12" s="63"/>
      <c r="G12" s="63"/>
      <c r="H12" s="63"/>
      <c r="I12" s="64"/>
      <c r="J12" s="64"/>
    </row>
    <row r="13" spans="2:16" ht="30" x14ac:dyDescent="0.25">
      <c r="B13" s="916">
        <v>4</v>
      </c>
      <c r="C13" s="944" t="s">
        <v>2020</v>
      </c>
      <c r="D13" s="936">
        <f>('[3]F_01.01'!$D$18)/1000000</f>
        <v>0</v>
      </c>
      <c r="E13" s="936">
        <f t="shared" si="0"/>
        <v>0</v>
      </c>
      <c r="F13" s="63"/>
      <c r="G13" s="63"/>
      <c r="H13" s="63"/>
      <c r="I13" s="64"/>
      <c r="J13" s="64"/>
    </row>
    <row r="14" spans="2:16" ht="30" x14ac:dyDescent="0.25">
      <c r="B14" s="916">
        <v>5</v>
      </c>
      <c r="C14" s="944" t="s">
        <v>2021</v>
      </c>
      <c r="D14" s="936">
        <f>('[3]F_01.01'!$D$32)/1000000</f>
        <v>449.50028997000004</v>
      </c>
      <c r="E14" s="936">
        <f t="shared" si="0"/>
        <v>449.50028997000004</v>
      </c>
      <c r="F14" s="63"/>
      <c r="G14" s="63"/>
      <c r="H14" s="63"/>
      <c r="I14" s="64"/>
      <c r="J14" s="64"/>
    </row>
    <row r="15" spans="2:16" ht="30" x14ac:dyDescent="0.25">
      <c r="B15" s="916">
        <v>6</v>
      </c>
      <c r="C15" s="944" t="s">
        <v>2022</v>
      </c>
      <c r="D15" s="936">
        <f>('[3]F_01.01'!$D$25)/1000000</f>
        <v>0</v>
      </c>
      <c r="E15" s="936">
        <f t="shared" si="0"/>
        <v>0</v>
      </c>
      <c r="F15" s="63"/>
      <c r="G15" s="63"/>
      <c r="H15" s="63"/>
      <c r="I15" s="64"/>
      <c r="J15" s="64"/>
    </row>
    <row r="16" spans="2:16" x14ac:dyDescent="0.25">
      <c r="B16" s="916">
        <v>7</v>
      </c>
      <c r="C16" s="944" t="s">
        <v>2023</v>
      </c>
      <c r="D16" s="936">
        <f>('[3]F_01.01'!$D$12+'[3]F_01.01'!$D$29)/1000000</f>
        <v>106307.42399404854</v>
      </c>
      <c r="E16" s="936">
        <f t="shared" si="0"/>
        <v>106307.42399404854</v>
      </c>
      <c r="F16" s="63"/>
      <c r="G16" s="63"/>
      <c r="H16" s="63"/>
      <c r="I16" s="64"/>
      <c r="J16" s="64"/>
    </row>
    <row r="17" spans="2:12" ht="30" x14ac:dyDescent="0.25">
      <c r="B17" s="916">
        <v>8</v>
      </c>
      <c r="C17" s="944" t="s">
        <v>2024</v>
      </c>
      <c r="D17" s="936">
        <f>('[3]F_01.01'!$D$33)/1000000</f>
        <v>-145.72147679</v>
      </c>
      <c r="E17" s="936">
        <f t="shared" si="0"/>
        <v>-145.72147679</v>
      </c>
      <c r="F17" s="63"/>
      <c r="G17" s="63"/>
      <c r="H17" s="63"/>
      <c r="I17" s="64"/>
      <c r="J17" s="64"/>
    </row>
    <row r="18" spans="2:12" x14ac:dyDescent="0.25">
      <c r="B18" s="916">
        <v>9</v>
      </c>
      <c r="C18" s="944" t="s">
        <v>2025</v>
      </c>
      <c r="D18" s="936">
        <f>('[3]F_01.01'!$D$42)/1000000</f>
        <v>0</v>
      </c>
      <c r="E18" s="936">
        <f t="shared" si="0"/>
        <v>0</v>
      </c>
      <c r="F18" s="63"/>
      <c r="G18" s="63"/>
      <c r="H18" s="63"/>
      <c r="I18" s="64"/>
      <c r="J18" s="64"/>
    </row>
    <row r="19" spans="2:12" x14ac:dyDescent="0.25">
      <c r="B19" s="916">
        <v>10</v>
      </c>
      <c r="C19" s="944" t="s">
        <v>2026</v>
      </c>
      <c r="D19" s="936">
        <f>('[3]F_01.01'!$D$43)/1000000</f>
        <v>6.8208274500000003</v>
      </c>
      <c r="E19" s="936">
        <f t="shared" si="0"/>
        <v>6.8208274500000003</v>
      </c>
      <c r="F19" s="63"/>
      <c r="G19" s="63"/>
      <c r="H19" s="63"/>
      <c r="I19" s="64"/>
      <c r="J19" s="64"/>
    </row>
    <row r="20" spans="2:12" x14ac:dyDescent="0.25">
      <c r="B20" s="916">
        <v>11</v>
      </c>
      <c r="C20" s="944" t="s">
        <v>2027</v>
      </c>
      <c r="D20" s="936">
        <f>('[3]F_01.01'!$D$44)/1000000</f>
        <v>109.20572895999999</v>
      </c>
      <c r="E20" s="936">
        <f t="shared" si="0"/>
        <v>109.20572895999999</v>
      </c>
      <c r="F20" s="63"/>
      <c r="G20" s="63"/>
      <c r="H20" s="63"/>
      <c r="I20" s="64"/>
      <c r="J20" s="64"/>
    </row>
    <row r="21" spans="2:12" x14ac:dyDescent="0.25">
      <c r="B21" s="916">
        <v>12</v>
      </c>
      <c r="C21" s="944" t="s">
        <v>2028</v>
      </c>
      <c r="D21" s="936">
        <f>('[3]F_01.01'!$D$34)/1000000</f>
        <v>0</v>
      </c>
      <c r="E21" s="936">
        <f t="shared" si="0"/>
        <v>0</v>
      </c>
      <c r="F21" s="63"/>
      <c r="G21" s="63"/>
      <c r="H21" s="63"/>
      <c r="I21" s="64"/>
      <c r="J21" s="64"/>
    </row>
    <row r="22" spans="2:12" x14ac:dyDescent="0.25">
      <c r="B22" s="916">
        <v>13</v>
      </c>
      <c r="C22" s="944" t="s">
        <v>2029</v>
      </c>
      <c r="D22" s="936">
        <f>('[3]F_01.01'!$D$40)/1000000</f>
        <v>690.34448644000008</v>
      </c>
      <c r="E22" s="936">
        <f t="shared" si="0"/>
        <v>690.34448644000008</v>
      </c>
      <c r="F22" s="63"/>
      <c r="G22" s="63"/>
      <c r="H22" s="63"/>
      <c r="I22" s="64"/>
      <c r="J22" s="64"/>
    </row>
    <row r="23" spans="2:12" x14ac:dyDescent="0.25">
      <c r="B23" s="916">
        <v>14</v>
      </c>
      <c r="C23" s="944" t="s">
        <v>2030</v>
      </c>
      <c r="D23" s="936">
        <f>('[3]F_01.01'!$D$35)/1000000</f>
        <v>99.44059879000001</v>
      </c>
      <c r="E23" s="936">
        <f t="shared" si="0"/>
        <v>99.44059879000001</v>
      </c>
      <c r="F23" s="63"/>
      <c r="G23" s="63"/>
      <c r="H23" s="63"/>
      <c r="I23" s="64"/>
      <c r="J23" s="64"/>
    </row>
    <row r="24" spans="2:12" x14ac:dyDescent="0.25">
      <c r="B24" s="916">
        <v>15</v>
      </c>
      <c r="C24" s="944" t="s">
        <v>2031</v>
      </c>
      <c r="D24" s="936">
        <f>('[3]F_01.01'!$D$39)/1000000</f>
        <v>0</v>
      </c>
      <c r="E24" s="936">
        <f t="shared" si="0"/>
        <v>0</v>
      </c>
      <c r="F24" s="63"/>
      <c r="G24" s="63"/>
      <c r="H24" s="63"/>
      <c r="I24" s="64"/>
      <c r="J24" s="64"/>
    </row>
    <row r="25" spans="2:12" x14ac:dyDescent="0.25">
      <c r="B25" s="916">
        <v>16</v>
      </c>
      <c r="C25" s="944" t="s">
        <v>2032</v>
      </c>
      <c r="D25" s="936">
        <f>('[3]F_01.01'!$D$45)/1000000</f>
        <v>0</v>
      </c>
      <c r="E25" s="936">
        <f t="shared" si="0"/>
        <v>0</v>
      </c>
      <c r="F25" s="63"/>
      <c r="G25" s="63"/>
      <c r="H25" s="63"/>
      <c r="I25" s="64"/>
      <c r="J25" s="64"/>
    </row>
    <row r="26" spans="2:12" x14ac:dyDescent="0.25">
      <c r="B26" s="65"/>
      <c r="C26" s="66" t="s">
        <v>177</v>
      </c>
      <c r="D26" s="936">
        <f>('[3]F_01.01'!$D$8)/1000000</f>
        <v>107982.57685725855</v>
      </c>
      <c r="E26" s="936">
        <f t="shared" si="0"/>
        <v>107982.57685725855</v>
      </c>
      <c r="F26" s="63"/>
      <c r="G26" s="63"/>
      <c r="H26" s="63"/>
      <c r="I26" s="64"/>
      <c r="J26" s="64"/>
    </row>
    <row r="27" spans="2:12" x14ac:dyDescent="0.25">
      <c r="B27" s="916"/>
      <c r="C27" s="944"/>
      <c r="D27" s="55"/>
      <c r="E27" s="937"/>
      <c r="F27" s="63"/>
      <c r="G27" s="63"/>
      <c r="H27" s="63"/>
      <c r="I27" s="64"/>
      <c r="J27" s="64"/>
      <c r="K27">
        <f>[4]MP!$C$7/1000000</f>
        <v>101686.51847723559</v>
      </c>
      <c r="L27" s="939">
        <f>K27-D26</f>
        <v>-6296.0583800229651</v>
      </c>
    </row>
    <row r="28" spans="2:12" ht="30" x14ac:dyDescent="0.25">
      <c r="B28" s="916"/>
      <c r="C28" s="943" t="s">
        <v>178</v>
      </c>
      <c r="D28" s="921"/>
      <c r="E28" s="60"/>
      <c r="F28" s="60"/>
      <c r="G28" s="60"/>
      <c r="H28" s="60"/>
      <c r="I28" s="60"/>
      <c r="J28" s="60"/>
    </row>
    <row r="29" spans="2:12" x14ac:dyDescent="0.25">
      <c r="B29" s="916">
        <v>1</v>
      </c>
      <c r="C29" s="55" t="s">
        <v>2033</v>
      </c>
      <c r="D29" s="935">
        <f>'[3]F_08.01.a'!$F$13/1000000</f>
        <v>0</v>
      </c>
      <c r="E29" s="937">
        <f t="shared" ref="E29:E44" si="1">D29</f>
        <v>0</v>
      </c>
      <c r="F29" s="63"/>
      <c r="G29" s="63"/>
      <c r="H29" s="63"/>
      <c r="I29" s="63"/>
      <c r="J29" s="63"/>
    </row>
    <row r="30" spans="2:12" ht="30" x14ac:dyDescent="0.25">
      <c r="B30" s="916">
        <v>2</v>
      </c>
      <c r="C30" s="55" t="s">
        <v>2034</v>
      </c>
      <c r="D30" s="935">
        <f>('[3]F_01.02'!$D$9+'[3]F_01.02'!$D$15)/1000000</f>
        <v>0</v>
      </c>
      <c r="E30" s="937">
        <f t="shared" si="1"/>
        <v>0</v>
      </c>
      <c r="F30" s="63"/>
      <c r="G30" s="63"/>
      <c r="H30" s="63"/>
      <c r="I30" s="63"/>
      <c r="J30" s="63"/>
    </row>
    <row r="31" spans="2:12" ht="30" x14ac:dyDescent="0.25">
      <c r="B31" s="916">
        <v>3</v>
      </c>
      <c r="C31" s="55" t="s">
        <v>2035</v>
      </c>
      <c r="D31" s="935">
        <f>'[3]F_01.02'!$D$23/1000000</f>
        <v>478.71696264999997</v>
      </c>
      <c r="E31" s="937">
        <f t="shared" si="1"/>
        <v>478.71696264999997</v>
      </c>
      <c r="F31" s="63"/>
      <c r="G31" s="63"/>
      <c r="H31" s="63"/>
      <c r="I31" s="63"/>
      <c r="J31" s="63"/>
    </row>
    <row r="32" spans="2:12" x14ac:dyDescent="0.25">
      <c r="B32" s="916">
        <v>4</v>
      </c>
      <c r="C32" s="55" t="s">
        <v>2036</v>
      </c>
      <c r="D32" s="935">
        <f>'[3]F_01.02'!$D$19/1000000-D38-D29</f>
        <v>99305.10512640026</v>
      </c>
      <c r="E32" s="937">
        <f t="shared" si="1"/>
        <v>99305.10512640026</v>
      </c>
      <c r="F32" s="63"/>
      <c r="G32" s="63"/>
      <c r="H32" s="63"/>
      <c r="I32" s="63"/>
      <c r="J32" s="63"/>
    </row>
    <row r="33" spans="2:15" ht="30" x14ac:dyDescent="0.25">
      <c r="B33" s="916">
        <v>5</v>
      </c>
      <c r="C33" s="55" t="s">
        <v>2024</v>
      </c>
      <c r="D33" s="935">
        <f>'[3]F_01.02'!$D$24/1000000</f>
        <v>-278.25456731000003</v>
      </c>
      <c r="E33" s="937">
        <f t="shared" si="1"/>
        <v>-278.25456731000003</v>
      </c>
      <c r="F33" s="63"/>
      <c r="G33" s="63"/>
      <c r="H33" s="63"/>
      <c r="I33" s="63"/>
      <c r="J33" s="63"/>
    </row>
    <row r="34" spans="2:15" x14ac:dyDescent="0.25">
      <c r="B34" s="916">
        <v>6</v>
      </c>
      <c r="C34" s="55" t="s">
        <v>2025</v>
      </c>
      <c r="D34" s="935">
        <f>'[3]F_01.02'!$D$33/1000000</f>
        <v>2.9247299999999998</v>
      </c>
      <c r="E34" s="937">
        <f t="shared" si="1"/>
        <v>2.9247299999999998</v>
      </c>
      <c r="F34" s="63"/>
      <c r="G34" s="63"/>
      <c r="H34" s="63"/>
      <c r="I34" s="63"/>
      <c r="J34" s="63"/>
    </row>
    <row r="35" spans="2:15" x14ac:dyDescent="0.25">
      <c r="B35" s="916">
        <v>7</v>
      </c>
      <c r="C35" s="55" t="s">
        <v>2037</v>
      </c>
      <c r="D35" s="935">
        <f>'[3]F_01.02'!$D$34/1000000</f>
        <v>0</v>
      </c>
      <c r="E35" s="937">
        <f t="shared" si="1"/>
        <v>0</v>
      </c>
      <c r="F35" s="63"/>
      <c r="G35" s="63"/>
      <c r="H35" s="63"/>
      <c r="I35" s="63"/>
      <c r="J35" s="63"/>
    </row>
    <row r="36" spans="2:15" ht="30" x14ac:dyDescent="0.25">
      <c r="B36" s="916">
        <v>8</v>
      </c>
      <c r="C36" s="55" t="s">
        <v>2038</v>
      </c>
      <c r="D36" s="935">
        <f>'[3]F_01.02'!$D$36/1000000</f>
        <v>398.76041924000003</v>
      </c>
      <c r="E36" s="937">
        <f t="shared" si="1"/>
        <v>398.76041924000003</v>
      </c>
      <c r="F36" s="63"/>
      <c r="G36" s="63"/>
      <c r="H36" s="63"/>
      <c r="I36" s="63"/>
      <c r="J36" s="63"/>
    </row>
    <row r="37" spans="2:15" x14ac:dyDescent="0.25">
      <c r="B37" s="916">
        <v>9</v>
      </c>
      <c r="C37" s="55" t="s">
        <v>2039</v>
      </c>
      <c r="D37" s="935">
        <f>'[3]F_01.02'!$D$25/1000000</f>
        <v>43.591689280000004</v>
      </c>
      <c r="E37" s="937">
        <f t="shared" si="1"/>
        <v>43.591689280000004</v>
      </c>
      <c r="F37" s="63"/>
      <c r="G37" s="63"/>
      <c r="H37" s="63"/>
      <c r="I37" s="63"/>
      <c r="J37" s="63"/>
    </row>
    <row r="38" spans="2:15" x14ac:dyDescent="0.25">
      <c r="B38" s="916">
        <v>10</v>
      </c>
      <c r="C38" s="55" t="s">
        <v>2040</v>
      </c>
      <c r="D38" s="1172"/>
      <c r="E38" s="937">
        <f t="shared" si="1"/>
        <v>0</v>
      </c>
      <c r="F38" s="63"/>
      <c r="G38" s="63"/>
      <c r="H38" s="63"/>
      <c r="I38" s="63"/>
      <c r="J38" s="63"/>
    </row>
    <row r="39" spans="2:15" x14ac:dyDescent="0.25">
      <c r="B39" s="638">
        <v>11</v>
      </c>
      <c r="C39" s="659" t="s">
        <v>179</v>
      </c>
      <c r="D39" s="938">
        <f>'[3]F_01.02'!$D$8/1000000</f>
        <v>99950.844360260249</v>
      </c>
      <c r="E39" s="940">
        <f t="shared" si="1"/>
        <v>99950.844360260249</v>
      </c>
      <c r="F39" s="941"/>
      <c r="G39" s="941"/>
      <c r="H39" s="941"/>
      <c r="I39" s="941"/>
      <c r="J39" s="941"/>
      <c r="K39" s="831"/>
      <c r="L39" s="831"/>
      <c r="M39" s="831"/>
      <c r="N39" s="831"/>
      <c r="O39" s="831"/>
    </row>
    <row r="40" spans="2:15" x14ac:dyDescent="0.25">
      <c r="B40" s="916">
        <v>12</v>
      </c>
      <c r="C40" s="55" t="s">
        <v>2041</v>
      </c>
      <c r="D40" s="935">
        <f>'[3]F_01.03'!$D$9/1000000</f>
        <v>1662.5</v>
      </c>
      <c r="E40" s="937">
        <f t="shared" si="1"/>
        <v>1662.5</v>
      </c>
      <c r="F40" s="63"/>
      <c r="G40" s="63"/>
      <c r="H40" s="63"/>
      <c r="I40" s="63"/>
      <c r="J40" s="63"/>
    </row>
    <row r="41" spans="2:15" ht="30" x14ac:dyDescent="0.25">
      <c r="B41" s="916">
        <v>13</v>
      </c>
      <c r="C41" s="55" t="s">
        <v>2042</v>
      </c>
      <c r="D41" s="935">
        <f>('[3]F_01.03'!$D$11+'[3]F_01.03'!$D$15+'[3]F_01.03'!$D$16+'[3]F_01.03'!$D$36+'[3]F_01.03'!$D$38+'[3]F_01.03'!$D$41+'[3]F_01.03'!$D$42)/1000000</f>
        <v>6369.2324969900201</v>
      </c>
      <c r="E41" s="937">
        <f t="shared" si="1"/>
        <v>6369.2324969900201</v>
      </c>
      <c r="F41" s="63"/>
      <c r="G41" s="63"/>
      <c r="H41" s="63"/>
      <c r="I41" s="63"/>
      <c r="J41" s="63"/>
    </row>
    <row r="42" spans="2:15" x14ac:dyDescent="0.25">
      <c r="B42" s="916">
        <v>14</v>
      </c>
      <c r="C42" s="55" t="s">
        <v>2043</v>
      </c>
      <c r="D42" s="935">
        <f>'[3]F_01.03'!$D$44/1000000</f>
        <v>0</v>
      </c>
      <c r="E42" s="937">
        <f t="shared" si="1"/>
        <v>0</v>
      </c>
      <c r="F42" s="63"/>
      <c r="G42" s="63"/>
      <c r="H42" s="63"/>
      <c r="I42" s="63"/>
      <c r="J42" s="63"/>
    </row>
    <row r="43" spans="2:15" x14ac:dyDescent="0.25">
      <c r="B43" s="638">
        <v>15</v>
      </c>
      <c r="C43" s="659" t="s">
        <v>382</v>
      </c>
      <c r="D43" s="938">
        <f>'[3]F_01.03'!$D$8/1000000</f>
        <v>8031.7324969900201</v>
      </c>
      <c r="E43" s="940">
        <f t="shared" si="1"/>
        <v>8031.7324969900201</v>
      </c>
      <c r="F43" s="941"/>
      <c r="G43" s="941"/>
      <c r="H43" s="941"/>
      <c r="I43" s="941"/>
      <c r="J43" s="941"/>
      <c r="K43" s="831"/>
      <c r="L43" s="831"/>
      <c r="M43" s="831"/>
      <c r="N43" s="831"/>
      <c r="O43" s="831"/>
    </row>
    <row r="44" spans="2:15" x14ac:dyDescent="0.25">
      <c r="B44" s="67" t="s">
        <v>176</v>
      </c>
      <c r="C44" s="66" t="s">
        <v>2044</v>
      </c>
      <c r="D44" s="938">
        <f>'[3]F_01.03'!$D$47/1000000</f>
        <v>107982.57685725027</v>
      </c>
      <c r="E44" s="937">
        <f t="shared" si="1"/>
        <v>107982.57685725027</v>
      </c>
      <c r="F44" s="63"/>
      <c r="G44" s="63"/>
      <c r="H44" s="63"/>
      <c r="I44" s="64"/>
      <c r="J44" s="64"/>
      <c r="K44">
        <f>[5]MP!$C$79/1000000</f>
        <v>101686.51847726565</v>
      </c>
      <c r="L44" s="939">
        <f>K44-D44</f>
        <v>-6296.0583799846208</v>
      </c>
    </row>
    <row r="45" spans="2:15" x14ac:dyDescent="0.25">
      <c r="C45" s="1292"/>
      <c r="D45" s="1292"/>
    </row>
    <row r="46" spans="2:15" x14ac:dyDescent="0.25">
      <c r="C46" s="1292"/>
      <c r="D46" s="1292"/>
    </row>
    <row r="47" spans="2:15" x14ac:dyDescent="0.25">
      <c r="C47" s="1293"/>
      <c r="D47" s="1293"/>
    </row>
    <row r="48" spans="2:15" x14ac:dyDescent="0.25">
      <c r="C48" s="1290"/>
      <c r="D48" s="1290"/>
    </row>
    <row r="49" spans="3:4" x14ac:dyDescent="0.25">
      <c r="C49" s="1294"/>
      <c r="D49" s="1294"/>
    </row>
    <row r="50" spans="3:4" x14ac:dyDescent="0.25">
      <c r="C50" s="1294"/>
      <c r="D50" s="1294"/>
    </row>
    <row r="51" spans="3:4" x14ac:dyDescent="0.25">
      <c r="C51" s="1288"/>
      <c r="D51" s="1288"/>
    </row>
    <row r="52" spans="3:4" x14ac:dyDescent="0.25">
      <c r="C52" s="1288"/>
      <c r="D52" s="1288"/>
    </row>
    <row r="53" spans="3:4" x14ac:dyDescent="0.25">
      <c r="C53" s="1289"/>
      <c r="D53" s="1289"/>
    </row>
    <row r="54" spans="3:4" x14ac:dyDescent="0.25">
      <c r="C54" s="1288"/>
      <c r="D54" s="1288"/>
    </row>
    <row r="55" spans="3:4" x14ac:dyDescent="0.25">
      <c r="C55" s="1289"/>
      <c r="D55" s="1289"/>
    </row>
    <row r="56" spans="3:4" x14ac:dyDescent="0.25">
      <c r="C56" s="1288"/>
      <c r="D56" s="1288"/>
    </row>
    <row r="57" spans="3:4" x14ac:dyDescent="0.25">
      <c r="C57" s="1289"/>
      <c r="D57" s="1289"/>
    </row>
    <row r="58" spans="3:4" x14ac:dyDescent="0.25">
      <c r="C58" s="1288"/>
      <c r="D58" s="1288"/>
    </row>
    <row r="59" spans="3:4" x14ac:dyDescent="0.25">
      <c r="C59" s="1289"/>
      <c r="D59" s="1289"/>
    </row>
    <row r="60" spans="3:4" x14ac:dyDescent="0.25">
      <c r="C60" s="1290"/>
      <c r="D60" s="1290"/>
    </row>
    <row r="61" spans="3:4" x14ac:dyDescent="0.25">
      <c r="C61" s="1289"/>
      <c r="D61" s="1289"/>
    </row>
    <row r="62" spans="3:4" x14ac:dyDescent="0.25">
      <c r="C62" s="1288"/>
      <c r="D62" s="1288"/>
    </row>
    <row r="63" spans="3:4" x14ac:dyDescent="0.25">
      <c r="C63" s="1288"/>
      <c r="D63" s="1288"/>
    </row>
    <row r="64" spans="3:4" x14ac:dyDescent="0.25">
      <c r="C64" s="1288"/>
      <c r="D64" s="1288"/>
    </row>
    <row r="65" spans="3:4" x14ac:dyDescent="0.25">
      <c r="C65" s="1289"/>
      <c r="D65" s="1289"/>
    </row>
  </sheetData>
  <mergeCells count="24">
    <mergeCell ref="D7:D8"/>
    <mergeCell ref="E7:E8"/>
    <mergeCell ref="F7:J7"/>
    <mergeCell ref="C52:D52"/>
    <mergeCell ref="C45:D45"/>
    <mergeCell ref="C46:D46"/>
    <mergeCell ref="C47:D47"/>
    <mergeCell ref="C48:D48"/>
    <mergeCell ref="C49:D49"/>
    <mergeCell ref="C50:D50"/>
    <mergeCell ref="C51:D51"/>
    <mergeCell ref="C53:D53"/>
    <mergeCell ref="C54:D54"/>
    <mergeCell ref="C55:D55"/>
    <mergeCell ref="C56:D56"/>
    <mergeCell ref="C57:D57"/>
    <mergeCell ref="C63:D63"/>
    <mergeCell ref="C64:D64"/>
    <mergeCell ref="C65:D65"/>
    <mergeCell ref="C58:D58"/>
    <mergeCell ref="C59:D59"/>
    <mergeCell ref="C60:D60"/>
    <mergeCell ref="C61:D61"/>
    <mergeCell ref="C62:D62"/>
  </mergeCells>
  <pageMargins left="0.7" right="0.7" top="0.75" bottom="0.75" header="0.3" footer="0.3"/>
  <pageSetup paperSize="9" scale="40" orientation="landscape" horizontalDpi="1200" verticalDpi="1200" r:id="rId1"/>
  <headerFooter>
    <oddHeader>&amp;CCS
Příloha 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H19"/>
  <sheetViews>
    <sheetView showGridLines="0" view="pageLayout" zoomScale="90" zoomScaleNormal="100" zoomScalePageLayoutView="90" workbookViewId="0"/>
  </sheetViews>
  <sheetFormatPr defaultColWidth="9.140625" defaultRowHeight="15" x14ac:dyDescent="0.25"/>
  <cols>
    <col min="1" max="1" width="7.85546875" customWidth="1"/>
    <col min="2" max="2" width="8.5703125" style="57" customWidth="1"/>
    <col min="3" max="3" width="96.85546875" customWidth="1"/>
    <col min="4" max="8" width="14.7109375" customWidth="1"/>
    <col min="9" max="9" width="25.42578125" customWidth="1"/>
  </cols>
  <sheetData>
    <row r="2" spans="2:8" s="69" customFormat="1" ht="18.75" x14ac:dyDescent="0.3">
      <c r="B2" s="68"/>
      <c r="C2" s="672" t="s">
        <v>159</v>
      </c>
    </row>
    <row r="5" spans="2:8" x14ac:dyDescent="0.25">
      <c r="B5"/>
      <c r="D5" s="933" t="s">
        <v>6</v>
      </c>
      <c r="E5" s="933" t="s">
        <v>7</v>
      </c>
      <c r="F5" s="933" t="s">
        <v>8</v>
      </c>
      <c r="G5" s="933" t="s">
        <v>43</v>
      </c>
      <c r="H5" s="933" t="s">
        <v>44</v>
      </c>
    </row>
    <row r="6" spans="2:8" ht="15" customHeight="1" x14ac:dyDescent="0.25">
      <c r="B6"/>
      <c r="D6" s="1291" t="s">
        <v>42</v>
      </c>
      <c r="E6" s="1291" t="s">
        <v>180</v>
      </c>
      <c r="F6" s="1291"/>
      <c r="G6" s="1291"/>
      <c r="H6" s="1291"/>
    </row>
    <row r="7" spans="2:8" ht="45" x14ac:dyDescent="0.25">
      <c r="B7"/>
      <c r="D7" s="1291"/>
      <c r="E7" s="933" t="s">
        <v>181</v>
      </c>
      <c r="F7" s="933" t="s">
        <v>182</v>
      </c>
      <c r="G7" s="70" t="s">
        <v>183</v>
      </c>
      <c r="H7" s="933" t="s">
        <v>184</v>
      </c>
    </row>
    <row r="8" spans="2:8" ht="30" x14ac:dyDescent="0.25">
      <c r="B8" s="71">
        <v>1</v>
      </c>
      <c r="C8" s="66" t="s">
        <v>185</v>
      </c>
      <c r="D8" s="945">
        <f>'EU LI1 '!D26-'EU LI1 '!E26</f>
        <v>0</v>
      </c>
      <c r="E8" s="55"/>
      <c r="F8" s="920"/>
      <c r="G8" s="55"/>
      <c r="H8" s="55"/>
    </row>
    <row r="9" spans="2:8" ht="30" x14ac:dyDescent="0.25">
      <c r="B9" s="71">
        <v>2</v>
      </c>
      <c r="C9" s="66" t="s">
        <v>186</v>
      </c>
      <c r="D9" s="945">
        <f>'EU LI1 '!D44-'EU LI1 '!E44</f>
        <v>0</v>
      </c>
      <c r="E9" s="55"/>
      <c r="F9" s="920"/>
      <c r="G9" s="55"/>
      <c r="H9" s="55"/>
    </row>
    <row r="10" spans="2:8" x14ac:dyDescent="0.25">
      <c r="B10" s="71">
        <v>3</v>
      </c>
      <c r="C10" s="66" t="s">
        <v>187</v>
      </c>
      <c r="D10" s="945">
        <f>D8-D9</f>
        <v>0</v>
      </c>
      <c r="E10" s="55"/>
      <c r="F10" s="920"/>
      <c r="G10" s="55"/>
      <c r="H10" s="55"/>
    </row>
    <row r="11" spans="2:8" x14ac:dyDescent="0.25">
      <c r="B11" s="71">
        <v>4</v>
      </c>
      <c r="C11" s="66" t="s">
        <v>188</v>
      </c>
      <c r="D11" s="946" t="e">
        <f>('[1]F_09.01.1'!$D$8+'[1]F_09.01.1'!$E$8+'[1]F_09.01.1'!$F$8+'[1]F_09.01.1'!$D$16+'[1]F_09.01.1'!$E$16+'[1]F_09.01.1'!$F$16+'[1]F_09.01.1'!$D$24+'[1]F_09.01.1'!$E$24+'[1]F_09.01.1'!$F$24)/1000-[6]MPSS!$D$17</f>
        <v>#REF!</v>
      </c>
      <c r="E11" s="55"/>
      <c r="F11" s="920"/>
      <c r="G11" s="55"/>
      <c r="H11" s="947"/>
    </row>
    <row r="12" spans="2:8" x14ac:dyDescent="0.25">
      <c r="B12" s="933">
        <v>5</v>
      </c>
      <c r="C12" s="73" t="s">
        <v>189</v>
      </c>
      <c r="D12" s="55"/>
      <c r="E12" s="55"/>
      <c r="F12" s="920"/>
      <c r="G12" s="55"/>
      <c r="H12" s="947"/>
    </row>
    <row r="13" spans="2:8" x14ac:dyDescent="0.25">
      <c r="B13" s="933">
        <v>6</v>
      </c>
      <c r="C13" s="73" t="s">
        <v>190</v>
      </c>
      <c r="D13" s="55"/>
      <c r="E13" s="55"/>
      <c r="F13" s="920"/>
      <c r="G13" s="55"/>
      <c r="H13" s="947"/>
    </row>
    <row r="14" spans="2:8" x14ac:dyDescent="0.25">
      <c r="B14" s="933">
        <v>7</v>
      </c>
      <c r="C14" s="73" t="s">
        <v>191</v>
      </c>
      <c r="D14" s="55"/>
      <c r="E14" s="55"/>
      <c r="F14" s="920"/>
      <c r="G14" s="55"/>
      <c r="H14" s="947"/>
    </row>
    <row r="15" spans="2:8" x14ac:dyDescent="0.25">
      <c r="B15" s="933">
        <v>8</v>
      </c>
      <c r="C15" s="73" t="s">
        <v>192</v>
      </c>
      <c r="D15" s="55"/>
      <c r="E15" s="55"/>
      <c r="F15" s="920"/>
      <c r="G15" s="55"/>
      <c r="H15" s="947"/>
    </row>
    <row r="16" spans="2:8" x14ac:dyDescent="0.25">
      <c r="B16" s="933">
        <v>9</v>
      </c>
      <c r="C16" s="73" t="s">
        <v>193</v>
      </c>
      <c r="D16" s="55"/>
      <c r="E16" s="55"/>
      <c r="F16" s="920"/>
      <c r="G16" s="55"/>
      <c r="H16" s="947"/>
    </row>
    <row r="17" spans="2:8" x14ac:dyDescent="0.25">
      <c r="B17" s="933">
        <v>10</v>
      </c>
      <c r="C17" s="73" t="s">
        <v>194</v>
      </c>
      <c r="D17" s="55"/>
      <c r="E17" s="55"/>
      <c r="F17" s="920"/>
      <c r="G17" s="55"/>
      <c r="H17" s="947"/>
    </row>
    <row r="18" spans="2:8" x14ac:dyDescent="0.25">
      <c r="B18" s="933">
        <v>11</v>
      </c>
      <c r="C18" s="73" t="s">
        <v>195</v>
      </c>
      <c r="D18" s="55"/>
      <c r="E18" s="55"/>
      <c r="F18" s="920"/>
      <c r="G18" s="55"/>
      <c r="H18" s="947"/>
    </row>
    <row r="19" spans="2:8" x14ac:dyDescent="0.25">
      <c r="B19" s="71">
        <v>12</v>
      </c>
      <c r="C19" s="66" t="s">
        <v>196</v>
      </c>
      <c r="D19" s="55"/>
      <c r="E19" s="55"/>
      <c r="F19" s="920"/>
      <c r="G19" s="55"/>
      <c r="H19" s="55"/>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3:I36"/>
  <sheetViews>
    <sheetView showGridLines="0" view="pageLayout" zoomScaleNormal="100" workbookViewId="0"/>
  </sheetViews>
  <sheetFormatPr defaultColWidth="9.140625" defaultRowHeight="15" x14ac:dyDescent="0.25"/>
  <cols>
    <col min="2" max="2" width="20.7109375" customWidth="1"/>
    <col min="3" max="3" width="28.140625" bestFit="1" customWidth="1"/>
    <col min="4" max="8" width="14.7109375" customWidth="1"/>
    <col min="9" max="9" width="28" customWidth="1"/>
  </cols>
  <sheetData>
    <row r="3" spans="2:9" s="69" customFormat="1" ht="18.75" x14ac:dyDescent="0.3">
      <c r="B3" s="672" t="s">
        <v>160</v>
      </c>
    </row>
    <row r="6" spans="2:9" x14ac:dyDescent="0.25">
      <c r="B6" s="920" t="s">
        <v>6</v>
      </c>
      <c r="C6" s="916" t="s">
        <v>7</v>
      </c>
      <c r="D6" s="920" t="s">
        <v>8</v>
      </c>
      <c r="E6" s="920" t="s">
        <v>43</v>
      </c>
      <c r="F6" s="920" t="s">
        <v>44</v>
      </c>
      <c r="G6" s="920" t="s">
        <v>164</v>
      </c>
      <c r="H6" s="920" t="s">
        <v>165</v>
      </c>
      <c r="I6" s="916" t="s">
        <v>197</v>
      </c>
    </row>
    <row r="7" spans="2:9" ht="15" customHeight="1" x14ac:dyDescent="0.25">
      <c r="B7" s="1295" t="s">
        <v>198</v>
      </c>
      <c r="C7" s="1296" t="s">
        <v>199</v>
      </c>
      <c r="D7" s="1297" t="s">
        <v>200</v>
      </c>
      <c r="E7" s="1298"/>
      <c r="F7" s="1298"/>
      <c r="G7" s="1298"/>
      <c r="H7" s="1299"/>
      <c r="I7" s="55" t="s">
        <v>201</v>
      </c>
    </row>
    <row r="8" spans="2:9" ht="45.75" thickBot="1" x14ac:dyDescent="0.3">
      <c r="B8" s="1295"/>
      <c r="C8" s="1296"/>
      <c r="D8" s="920" t="s">
        <v>202</v>
      </c>
      <c r="E8" s="920" t="s">
        <v>203</v>
      </c>
      <c r="F8" s="920" t="s">
        <v>204</v>
      </c>
      <c r="G8" s="920" t="s">
        <v>205</v>
      </c>
      <c r="H8" s="920" t="s">
        <v>206</v>
      </c>
      <c r="I8" s="502"/>
    </row>
    <row r="9" spans="2:9" ht="20.100000000000001" customHeight="1" x14ac:dyDescent="0.25">
      <c r="B9" s="948"/>
      <c r="C9" s="949"/>
      <c r="D9" s="950"/>
      <c r="E9" s="950"/>
      <c r="F9" s="950"/>
      <c r="G9" s="950"/>
      <c r="H9" s="950"/>
      <c r="I9" s="951"/>
    </row>
    <row r="10" spans="2:9" ht="20.100000000000001" customHeight="1" x14ac:dyDescent="0.25">
      <c r="B10" s="952"/>
      <c r="C10" s="953"/>
      <c r="D10" s="954"/>
      <c r="E10" s="954"/>
      <c r="F10" s="954"/>
      <c r="G10" s="954"/>
      <c r="H10" s="954"/>
      <c r="I10" s="955"/>
    </row>
    <row r="11" spans="2:9" ht="20.100000000000001" customHeight="1" x14ac:dyDescent="0.25">
      <c r="B11" s="952"/>
      <c r="C11" s="953"/>
      <c r="D11" s="954"/>
      <c r="E11" s="954"/>
      <c r="F11" s="954"/>
      <c r="G11" s="954"/>
      <c r="H11" s="954"/>
      <c r="I11" s="955"/>
    </row>
    <row r="12" spans="2:9" ht="20.100000000000001" customHeight="1" x14ac:dyDescent="0.25">
      <c r="B12" s="952"/>
      <c r="C12" s="953"/>
      <c r="D12" s="954"/>
      <c r="E12" s="954"/>
      <c r="F12" s="954"/>
      <c r="G12" s="954"/>
      <c r="H12" s="954"/>
      <c r="I12" s="955"/>
    </row>
    <row r="13" spans="2:9" x14ac:dyDescent="0.25">
      <c r="B13" s="952"/>
      <c r="C13" s="953"/>
      <c r="D13" s="954"/>
      <c r="E13" s="954"/>
      <c r="F13" s="954"/>
      <c r="G13" s="954"/>
      <c r="H13" s="954"/>
      <c r="I13" s="955"/>
    </row>
    <row r="14" spans="2:9" x14ac:dyDescent="0.25">
      <c r="B14" s="952"/>
      <c r="C14" s="953"/>
      <c r="D14" s="954"/>
      <c r="E14" s="954"/>
      <c r="F14" s="954"/>
      <c r="G14" s="954"/>
      <c r="H14" s="954"/>
      <c r="I14" s="955"/>
    </row>
    <row r="15" spans="2:9" x14ac:dyDescent="0.25">
      <c r="B15" s="952"/>
      <c r="C15" s="953"/>
      <c r="D15" s="954"/>
      <c r="E15" s="954"/>
      <c r="F15" s="954"/>
      <c r="G15" s="954"/>
      <c r="H15" s="954"/>
      <c r="I15" s="955"/>
    </row>
    <row r="16" spans="2:9" x14ac:dyDescent="0.25">
      <c r="B16" s="952"/>
      <c r="C16" s="953"/>
      <c r="D16" s="954"/>
      <c r="E16" s="954"/>
      <c r="F16" s="954"/>
      <c r="G16" s="954"/>
      <c r="H16" s="954"/>
      <c r="I16" s="955"/>
    </row>
    <row r="17" spans="2:9" x14ac:dyDescent="0.25">
      <c r="B17" s="952"/>
      <c r="C17" s="953"/>
      <c r="D17" s="954"/>
      <c r="E17" s="954"/>
      <c r="F17" s="954"/>
      <c r="G17" s="954"/>
      <c r="H17" s="954"/>
      <c r="I17" s="955"/>
    </row>
    <row r="18" spans="2:9" x14ac:dyDescent="0.25">
      <c r="B18" s="952"/>
      <c r="C18" s="953"/>
      <c r="D18" s="954"/>
      <c r="E18" s="954"/>
      <c r="F18" s="954"/>
      <c r="G18" s="954"/>
      <c r="H18" s="954"/>
      <c r="I18" s="955"/>
    </row>
    <row r="19" spans="2:9" x14ac:dyDescent="0.25">
      <c r="B19" s="952"/>
      <c r="C19" s="953"/>
      <c r="D19" s="954"/>
      <c r="E19" s="954"/>
      <c r="F19" s="954"/>
      <c r="G19" s="954"/>
      <c r="H19" s="954"/>
      <c r="I19" s="955"/>
    </row>
    <row r="20" spans="2:9" x14ac:dyDescent="0.25">
      <c r="B20" s="952"/>
      <c r="C20" s="953"/>
      <c r="D20" s="954"/>
      <c r="E20" s="954"/>
      <c r="F20" s="954"/>
      <c r="G20" s="954"/>
      <c r="H20" s="954"/>
      <c r="I20" s="955"/>
    </row>
    <row r="21" spans="2:9" ht="15.75" thickBot="1" x14ac:dyDescent="0.3">
      <c r="B21" s="956"/>
      <c r="C21" s="957"/>
      <c r="D21" s="958"/>
      <c r="E21" s="958"/>
      <c r="F21" s="958"/>
      <c r="G21" s="958"/>
      <c r="H21" s="958"/>
      <c r="I21" s="959"/>
    </row>
    <row r="22" spans="2:9" x14ac:dyDescent="0.25">
      <c r="B22" s="948"/>
      <c r="C22" s="949"/>
      <c r="D22" s="950"/>
      <c r="E22" s="950"/>
      <c r="F22" s="950"/>
      <c r="G22" s="950"/>
      <c r="H22" s="950"/>
      <c r="I22" s="951"/>
    </row>
    <row r="23" spans="2:9" x14ac:dyDescent="0.25">
      <c r="B23" s="952"/>
      <c r="C23" s="953"/>
      <c r="D23" s="954"/>
      <c r="E23" s="954"/>
      <c r="F23" s="954"/>
      <c r="G23" s="954"/>
      <c r="H23" s="954"/>
      <c r="I23" s="955"/>
    </row>
    <row r="24" spans="2:9" x14ac:dyDescent="0.25">
      <c r="B24" s="952"/>
      <c r="C24" s="953"/>
      <c r="D24" s="954"/>
      <c r="E24" s="954"/>
      <c r="F24" s="954"/>
      <c r="G24" s="954"/>
      <c r="H24" s="954"/>
      <c r="I24" s="955"/>
    </row>
    <row r="25" spans="2:9" x14ac:dyDescent="0.25">
      <c r="B25" s="952"/>
      <c r="C25" s="953"/>
      <c r="D25" s="954"/>
      <c r="E25" s="954"/>
      <c r="F25" s="954"/>
      <c r="G25" s="954"/>
      <c r="H25" s="954"/>
      <c r="I25" s="955"/>
    </row>
    <row r="26" spans="2:9" x14ac:dyDescent="0.25">
      <c r="B26" s="952"/>
      <c r="C26" s="953"/>
      <c r="D26" s="954"/>
      <c r="E26" s="954"/>
      <c r="F26" s="954"/>
      <c r="G26" s="954"/>
      <c r="H26" s="954"/>
      <c r="I26" s="955"/>
    </row>
    <row r="27" spans="2:9" x14ac:dyDescent="0.25">
      <c r="B27" s="952"/>
      <c r="C27" s="953"/>
      <c r="D27" s="954"/>
      <c r="E27" s="954"/>
      <c r="F27" s="954"/>
      <c r="G27" s="954"/>
      <c r="H27" s="954"/>
      <c r="I27" s="955"/>
    </row>
    <row r="28" spans="2:9" x14ac:dyDescent="0.25">
      <c r="B28" s="952"/>
      <c r="C28" s="953"/>
      <c r="D28" s="954"/>
      <c r="E28" s="954"/>
      <c r="F28" s="954"/>
      <c r="G28" s="954"/>
      <c r="H28" s="954"/>
      <c r="I28" s="955"/>
    </row>
    <row r="29" spans="2:9" x14ac:dyDescent="0.25">
      <c r="B29" s="952"/>
      <c r="C29" s="953"/>
      <c r="D29" s="954"/>
      <c r="E29" s="954"/>
      <c r="F29" s="954"/>
      <c r="G29" s="954"/>
      <c r="H29" s="954"/>
      <c r="I29" s="955"/>
    </row>
    <row r="30" spans="2:9" x14ac:dyDescent="0.25">
      <c r="B30" s="952"/>
      <c r="C30" s="953"/>
      <c r="D30" s="954"/>
      <c r="E30" s="954"/>
      <c r="F30" s="954"/>
      <c r="G30" s="954"/>
      <c r="H30" s="954"/>
      <c r="I30" s="955"/>
    </row>
    <row r="31" spans="2:9" x14ac:dyDescent="0.25">
      <c r="B31" s="952"/>
      <c r="C31" s="953"/>
      <c r="D31" s="954"/>
      <c r="E31" s="954"/>
      <c r="F31" s="954"/>
      <c r="G31" s="954"/>
      <c r="H31" s="954"/>
      <c r="I31" s="955"/>
    </row>
    <row r="32" spans="2:9" x14ac:dyDescent="0.25">
      <c r="B32" s="952"/>
      <c r="C32" s="953"/>
      <c r="D32" s="954"/>
      <c r="E32" s="954"/>
      <c r="F32" s="954"/>
      <c r="G32" s="954"/>
      <c r="H32" s="954"/>
      <c r="I32" s="955"/>
    </row>
    <row r="33" spans="2:9" x14ac:dyDescent="0.25">
      <c r="B33" s="952"/>
      <c r="C33" s="953"/>
      <c r="D33" s="954"/>
      <c r="E33" s="954"/>
      <c r="F33" s="954"/>
      <c r="G33" s="954"/>
      <c r="H33" s="954"/>
      <c r="I33" s="955"/>
    </row>
    <row r="34" spans="2:9" x14ac:dyDescent="0.25">
      <c r="B34" s="952"/>
      <c r="C34" s="953"/>
      <c r="D34" s="954"/>
      <c r="E34" s="954"/>
      <c r="F34" s="954"/>
      <c r="G34" s="954"/>
      <c r="H34" s="954"/>
      <c r="I34" s="955"/>
    </row>
    <row r="35" spans="2:9" x14ac:dyDescent="0.25">
      <c r="B35" s="1045"/>
      <c r="C35" s="953"/>
      <c r="D35" s="954"/>
      <c r="E35" s="954"/>
      <c r="F35" s="954"/>
      <c r="G35" s="954"/>
      <c r="H35" s="954"/>
      <c r="I35" s="955"/>
    </row>
    <row r="36" spans="2:9" ht="15.75" thickBot="1" x14ac:dyDescent="0.3">
      <c r="B36" s="956"/>
      <c r="C36" s="1044"/>
      <c r="D36" s="958"/>
      <c r="E36" s="958"/>
      <c r="F36" s="958"/>
      <c r="G36" s="958"/>
      <c r="H36" s="958"/>
      <c r="I36" s="959"/>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74" customWidth="1"/>
    <col min="3" max="3" width="12.28515625" bestFit="1" customWidth="1"/>
    <col min="4" max="4" width="84.140625" bestFit="1" customWidth="1"/>
    <col min="5" max="7" width="26.7109375" customWidth="1"/>
  </cols>
  <sheetData>
    <row r="2" spans="2:4" x14ac:dyDescent="0.25">
      <c r="C2" s="75"/>
    </row>
    <row r="3" spans="2:4" ht="18.75" x14ac:dyDescent="0.25">
      <c r="B3" s="58" t="s">
        <v>161</v>
      </c>
      <c r="C3" s="76"/>
    </row>
    <row r="4" spans="2:4" x14ac:dyDescent="0.25">
      <c r="B4" t="s">
        <v>125</v>
      </c>
      <c r="C4" s="77"/>
    </row>
    <row r="7" spans="2:4" x14ac:dyDescent="0.25">
      <c r="B7" s="26" t="s">
        <v>126</v>
      </c>
      <c r="C7" s="26" t="s">
        <v>120</v>
      </c>
      <c r="D7" s="72" t="s">
        <v>127</v>
      </c>
    </row>
    <row r="8" spans="2:4" s="78" customFormat="1" ht="30" x14ac:dyDescent="0.2">
      <c r="B8" s="54" t="s">
        <v>207</v>
      </c>
      <c r="C8" s="54" t="s">
        <v>116</v>
      </c>
      <c r="D8" s="55" t="s">
        <v>208</v>
      </c>
    </row>
    <row r="9" spans="2:4" s="78" customFormat="1" ht="30" x14ac:dyDescent="0.2">
      <c r="B9" s="54" t="s">
        <v>209</v>
      </c>
      <c r="C9" s="54" t="s">
        <v>118</v>
      </c>
      <c r="D9" s="55" t="s">
        <v>210</v>
      </c>
    </row>
    <row r="12" spans="2:4" x14ac:dyDescent="0.25">
      <c r="B12" s="79"/>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D11"/>
  <sheetViews>
    <sheetView showGridLines="0" view="pageLayout" zoomScaleNormal="100" workbookViewId="0"/>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41"/>
      <c r="B3" s="58" t="s">
        <v>162</v>
      </c>
      <c r="C3" s="41"/>
      <c r="D3" s="58"/>
    </row>
    <row r="4" spans="1:4" x14ac:dyDescent="0.25">
      <c r="B4" t="s">
        <v>125</v>
      </c>
    </row>
    <row r="7" spans="1:4" x14ac:dyDescent="0.25">
      <c r="B7" s="26" t="s">
        <v>126</v>
      </c>
      <c r="C7" s="26" t="s">
        <v>120</v>
      </c>
      <c r="D7" s="72" t="s">
        <v>127</v>
      </c>
    </row>
    <row r="8" spans="1:4" ht="30" x14ac:dyDescent="0.25">
      <c r="B8" s="54" t="s">
        <v>211</v>
      </c>
      <c r="C8" s="54" t="s">
        <v>116</v>
      </c>
      <c r="D8" s="55" t="s">
        <v>212</v>
      </c>
    </row>
    <row r="9" spans="1:4" ht="30" x14ac:dyDescent="0.25">
      <c r="B9" s="54" t="s">
        <v>213</v>
      </c>
      <c r="C9" s="54" t="s">
        <v>118</v>
      </c>
      <c r="D9" s="55" t="s">
        <v>214</v>
      </c>
    </row>
    <row r="10" spans="1:4" ht="30" x14ac:dyDescent="0.25">
      <c r="B10" s="54" t="s">
        <v>215</v>
      </c>
      <c r="C10" s="26" t="s">
        <v>152</v>
      </c>
      <c r="D10" s="72" t="s">
        <v>216</v>
      </c>
    </row>
    <row r="11" spans="1:4" s="35" customFormat="1" ht="30" x14ac:dyDescent="0.25">
      <c r="B11" s="36" t="s">
        <v>213</v>
      </c>
      <c r="C11" s="36" t="s">
        <v>137</v>
      </c>
      <c r="D11" s="37" t="s">
        <v>217</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M19"/>
  <sheetViews>
    <sheetView showGridLines="0" view="pageLayout" zoomScaleNormal="100" workbookViewId="0"/>
  </sheetViews>
  <sheetFormatPr defaultColWidth="11.42578125" defaultRowHeight="15" x14ac:dyDescent="0.25"/>
  <cols>
    <col min="1" max="1" width="4" customWidth="1"/>
    <col min="2" max="2" width="19.28515625" customWidth="1"/>
    <col min="3" max="4" width="23.42578125" customWidth="1"/>
    <col min="5" max="9" width="17.7109375" customWidth="1"/>
    <col min="10" max="10" width="20.42578125" bestFit="1" customWidth="1"/>
    <col min="11" max="11" width="18.85546875" customWidth="1"/>
    <col min="12" max="12" width="17.7109375" bestFit="1" customWidth="1"/>
  </cols>
  <sheetData>
    <row r="2" spans="1:13" ht="16.5" x14ac:dyDescent="0.25">
      <c r="B2" s="80" t="s">
        <v>163</v>
      </c>
    </row>
    <row r="3" spans="1:13" x14ac:dyDescent="0.25">
      <c r="B3" s="81" t="s">
        <v>218</v>
      </c>
    </row>
    <row r="4" spans="1:13" x14ac:dyDescent="0.25">
      <c r="A4" s="82"/>
    </row>
    <row r="5" spans="1:13" x14ac:dyDescent="0.25">
      <c r="A5" s="83"/>
      <c r="B5" s="84"/>
      <c r="C5" s="85" t="s">
        <v>6</v>
      </c>
      <c r="D5" s="85" t="s">
        <v>7</v>
      </c>
      <c r="E5" s="85" t="s">
        <v>8</v>
      </c>
      <c r="F5" s="85" t="s">
        <v>43</v>
      </c>
      <c r="G5" s="85" t="s">
        <v>44</v>
      </c>
      <c r="H5" s="86" t="s">
        <v>219</v>
      </c>
      <c r="I5" s="86" t="s">
        <v>220</v>
      </c>
      <c r="J5" s="85" t="s">
        <v>164</v>
      </c>
      <c r="K5" s="85" t="s">
        <v>165</v>
      </c>
      <c r="L5" s="85" t="s">
        <v>197</v>
      </c>
      <c r="M5" s="5"/>
    </row>
    <row r="6" spans="1:13" ht="28.5" customHeight="1" x14ac:dyDescent="0.25">
      <c r="A6" s="83"/>
      <c r="B6" s="84"/>
      <c r="C6" s="1300" t="s">
        <v>221</v>
      </c>
      <c r="D6" s="1301"/>
      <c r="E6" s="1301"/>
      <c r="F6" s="1301"/>
      <c r="G6" s="1302"/>
      <c r="H6" s="1303" t="s">
        <v>222</v>
      </c>
      <c r="I6" s="1304"/>
      <c r="J6" s="1305" t="s">
        <v>223</v>
      </c>
      <c r="K6" s="87"/>
      <c r="L6" s="88"/>
      <c r="M6" s="5"/>
    </row>
    <row r="7" spans="1:13" ht="33.75" x14ac:dyDescent="0.25">
      <c r="A7" s="89"/>
      <c r="B7" s="90" t="s">
        <v>224</v>
      </c>
      <c r="C7" s="85" t="s">
        <v>225</v>
      </c>
      <c r="D7" s="85" t="s">
        <v>226</v>
      </c>
      <c r="E7" s="85" t="s">
        <v>227</v>
      </c>
      <c r="F7" s="85" t="s">
        <v>228</v>
      </c>
      <c r="G7" s="85" t="s">
        <v>229</v>
      </c>
      <c r="H7" s="86" t="s">
        <v>230</v>
      </c>
      <c r="I7" s="86" t="s">
        <v>231</v>
      </c>
      <c r="J7" s="1306"/>
      <c r="K7" s="86" t="s">
        <v>232</v>
      </c>
      <c r="L7" s="86" t="s">
        <v>233</v>
      </c>
      <c r="M7" s="5"/>
    </row>
    <row r="8" spans="1:13" ht="26.25" customHeight="1" x14ac:dyDescent="0.25">
      <c r="A8" s="85">
        <v>1</v>
      </c>
      <c r="B8" s="90" t="s">
        <v>234</v>
      </c>
      <c r="C8" s="1018" t="e">
        <f>'[7]C_32.02.a'!$D$17/1000</f>
        <v>#REF!</v>
      </c>
      <c r="D8" s="1018" t="e">
        <f>'[7]C_32.02.a'!$D$14/1000</f>
        <v>#REF!</v>
      </c>
      <c r="E8" s="1018" t="e">
        <f>'[7]C_32.02.a'!$D$15/1000</f>
        <v>#REF!</v>
      </c>
      <c r="F8" s="1018" t="e">
        <f>'[7]C_32.02.a'!$D$16/1000</f>
        <v>#REF!</v>
      </c>
      <c r="G8" s="1018" t="e">
        <f>'[7]C_32.02.a'!$D$18/1000</f>
        <v>#REF!</v>
      </c>
      <c r="H8" s="1018" t="e">
        <f>'[7]C_32.02.a'!$D$12/1000</f>
        <v>#REF!</v>
      </c>
      <c r="I8" s="1018" t="e">
        <f>'[7]C_32.02.a'!$D$13/1000</f>
        <v>#REF!</v>
      </c>
      <c r="J8" s="1019" t="e">
        <f>'[7]C_32.02.a'!$D$8/1000</f>
        <v>#REF!</v>
      </c>
      <c r="K8" s="1018" t="e">
        <f>'[7]C_32.02.a'!$D$9/1000</f>
        <v>#REF!</v>
      </c>
      <c r="L8" s="1018" t="e">
        <f>('[7]C_32.02.a'!$D$8-'[7]C_32.02.a'!$D$9)/1000</f>
        <v>#REF!</v>
      </c>
      <c r="M8" s="5"/>
    </row>
    <row r="9" spans="1:13" ht="26.25" customHeight="1" x14ac:dyDescent="0.25">
      <c r="A9" s="91">
        <v>2</v>
      </c>
      <c r="B9" s="92" t="s">
        <v>23</v>
      </c>
      <c r="C9" s="1020"/>
      <c r="D9" s="1020"/>
      <c r="E9" s="1020"/>
      <c r="F9" s="1020"/>
      <c r="G9" s="1020"/>
      <c r="H9" s="1020"/>
      <c r="I9" s="1020"/>
      <c r="J9" s="1021"/>
      <c r="K9" s="1020"/>
      <c r="L9" s="1020"/>
      <c r="M9" s="5"/>
    </row>
    <row r="10" spans="1:13" ht="22.5" x14ac:dyDescent="0.25">
      <c r="A10" s="85">
        <v>3</v>
      </c>
      <c r="B10" s="93" t="s">
        <v>235</v>
      </c>
      <c r="C10" s="1018" t="e">
        <f>'[7]C_32.02.a'!$F$17/1000</f>
        <v>#REF!</v>
      </c>
      <c r="D10" s="1018" t="e">
        <f>'[7]C_32.02.a'!$F$14/1000</f>
        <v>#REF!</v>
      </c>
      <c r="E10" s="1018" t="e">
        <f>'[7]C_32.02.a'!$F$15/1000</f>
        <v>#REF!</v>
      </c>
      <c r="F10" s="1018" t="e">
        <f>'[7]C_32.02.a'!$F$16/1000</f>
        <v>#REF!</v>
      </c>
      <c r="G10" s="1018" t="e">
        <f>'[7]C_32.02.a'!$F$18/1000</f>
        <v>#REF!</v>
      </c>
      <c r="H10" s="1018" t="e">
        <f>'[7]C_32.02.a'!$F$12/1000</f>
        <v>#REF!</v>
      </c>
      <c r="I10" s="1018" t="e">
        <f>'[7]C_32.02.a'!$F$13/1000</f>
        <v>#REF!</v>
      </c>
      <c r="J10" s="1019" t="e">
        <f>'[7]C_32.02.a'!$F$8/1000</f>
        <v>#REF!</v>
      </c>
      <c r="K10" s="1018" t="e">
        <f>'[7]C_32.02.a'!$F$9/1000</f>
        <v>#REF!</v>
      </c>
      <c r="L10" s="1018" t="e">
        <f>('[7]C_32.02.a'!$F$8-'[7]C_32.02.a'!$F$9)/1000</f>
        <v>#REF!</v>
      </c>
      <c r="M10" s="5"/>
    </row>
    <row r="11" spans="1:13" x14ac:dyDescent="0.25">
      <c r="A11" s="85">
        <v>4</v>
      </c>
      <c r="B11" s="93" t="s">
        <v>236</v>
      </c>
      <c r="C11" s="1018" t="e">
        <f>'[7]C_32.02.c'!$D$16/1000</f>
        <v>#REF!</v>
      </c>
      <c r="D11" s="1018" t="e">
        <f>'[7]C_32.02.c'!$D$13/1000</f>
        <v>#REF!</v>
      </c>
      <c r="E11" s="1018" t="e">
        <f>'[7]C_32.02.c'!$D$14/1000</f>
        <v>#REF!</v>
      </c>
      <c r="F11" s="1018" t="e">
        <f>'[7]C_32.02.c'!$D$15/1000</f>
        <v>#REF!</v>
      </c>
      <c r="G11" s="1018" t="e">
        <f>'[7]C_32.02.c'!$D$17/1000</f>
        <v>#REF!</v>
      </c>
      <c r="H11" s="1022" t="s">
        <v>958</v>
      </c>
      <c r="I11" s="1022" t="s">
        <v>958</v>
      </c>
      <c r="J11" s="1019" t="e">
        <f>'[7]C_32.02.c'!$D$8/1000</f>
        <v>#REF!</v>
      </c>
      <c r="K11" s="1018" t="e">
        <f>'[7]C_32.02.c'!$D$9/1000</f>
        <v>#REF!</v>
      </c>
      <c r="L11" s="1018" t="e">
        <f>('[7]C_32.02.c'!$D$8-'[7]C_32.02.c'!$D$9)/1000</f>
        <v>#REF!</v>
      </c>
      <c r="M11" s="5"/>
    </row>
    <row r="12" spans="1:13" x14ac:dyDescent="0.25">
      <c r="A12" s="85">
        <v>5</v>
      </c>
      <c r="B12" s="93" t="s">
        <v>237</v>
      </c>
      <c r="C12" s="1018" t="e">
        <f>'[7]C_32.02.c'!$F$16/1000</f>
        <v>#REF!</v>
      </c>
      <c r="D12" s="1018" t="e">
        <f>'[7]C_32.02.c'!$F$13/1000</f>
        <v>#REF!</v>
      </c>
      <c r="E12" s="1018" t="e">
        <f>'[7]C_32.02.c'!$F$14/1000</f>
        <v>#REF!</v>
      </c>
      <c r="F12" s="1018" t="e">
        <f>'[7]C_32.02.c'!$F$15/1000</f>
        <v>#REF!</v>
      </c>
      <c r="G12" s="1018" t="e">
        <f>'[7]C_32.02.c'!$F$17/1000</f>
        <v>#REF!</v>
      </c>
      <c r="H12" s="1022" t="s">
        <v>958</v>
      </c>
      <c r="I12" s="1022" t="s">
        <v>958</v>
      </c>
      <c r="J12" s="1019" t="e">
        <f>'[7]C_32.02.c'!$F$8/1000</f>
        <v>#REF!</v>
      </c>
      <c r="K12" s="1018" t="e">
        <f>'[7]C_32.02.c'!$F$9/1000</f>
        <v>#REF!</v>
      </c>
      <c r="L12" s="1018" t="e">
        <f>('[7]C_32.02.c'!$F$8-'[7]C_32.02.c'!$F$9)/1000</f>
        <v>#REF!</v>
      </c>
      <c r="M12" s="5"/>
    </row>
    <row r="13" spans="1:13" x14ac:dyDescent="0.25">
      <c r="A13" s="85">
        <v>6</v>
      </c>
      <c r="B13" s="93" t="s">
        <v>238</v>
      </c>
      <c r="C13" s="1018" t="e">
        <f>'[7]C_32.02.a'!$H$17/1000</f>
        <v>#REF!</v>
      </c>
      <c r="D13" s="1018" t="e">
        <f>'[7]C_32.02.a'!$H$14/1000</f>
        <v>#REF!</v>
      </c>
      <c r="E13" s="1018" t="e">
        <f>'[7]C_32.02.a'!$H$15/1000</f>
        <v>#REF!</v>
      </c>
      <c r="F13" s="1018" t="e">
        <f>'[7]C_32.02.a'!$H$16/1000</f>
        <v>#REF!</v>
      </c>
      <c r="G13" s="1018" t="e">
        <f>'[7]C_32.02.a'!$H$18/1000</f>
        <v>#REF!</v>
      </c>
      <c r="H13" s="1018" t="e">
        <f>'[7]C_32.02.a'!$H$12/1000</f>
        <v>#REF!</v>
      </c>
      <c r="I13" s="1018" t="e">
        <f>'[7]C_32.02.a'!$H$13/1000</f>
        <v>#REF!</v>
      </c>
      <c r="J13" s="1019" t="e">
        <f>'[7]C_32.02.a'!$H$8/1000</f>
        <v>#REF!</v>
      </c>
      <c r="K13" s="1018" t="e">
        <f>'[7]C_32.02.a'!$H$9/1000</f>
        <v>#REF!</v>
      </c>
      <c r="L13" s="1018" t="e">
        <f>('[7]C_32.02.a'!$H$8-'[7]C_32.02.a'!$H$9)/1000</f>
        <v>#REF!</v>
      </c>
      <c r="M13" s="5"/>
    </row>
    <row r="14" spans="1:13" x14ac:dyDescent="0.25">
      <c r="A14" s="85">
        <v>7</v>
      </c>
      <c r="B14" s="93" t="s">
        <v>239</v>
      </c>
      <c r="C14" s="1018" t="e">
        <f>'[7]C_32.02.c'!$G$16/1000</f>
        <v>#REF!</v>
      </c>
      <c r="D14" s="1018" t="e">
        <f>'[7]C_32.02.c'!$G$13/1000</f>
        <v>#REF!</v>
      </c>
      <c r="E14" s="1018" t="e">
        <f>'[7]C_32.02.c'!$G$14/1000</f>
        <v>#REF!</v>
      </c>
      <c r="F14" s="1018" t="e">
        <f>'[7]C_32.02.c'!$G$15/1000</f>
        <v>#REF!</v>
      </c>
      <c r="G14" s="1018" t="e">
        <f>'[7]C_32.02.c'!$G$17/1000</f>
        <v>#REF!</v>
      </c>
      <c r="H14" s="1022" t="s">
        <v>958</v>
      </c>
      <c r="I14" s="1022" t="s">
        <v>958</v>
      </c>
      <c r="J14" s="1019" t="e">
        <f>'[7]C_32.02.c'!$G$8/1000</f>
        <v>#REF!</v>
      </c>
      <c r="K14" s="1018" t="e">
        <f>'[7]C_32.02.c'!$G$9/1000</f>
        <v>#REF!</v>
      </c>
      <c r="L14" s="1018" t="e">
        <f>('[7]C_32.02.c'!$G$8-'[7]C_32.02.c'!$G$9)/1000</f>
        <v>#REF!</v>
      </c>
      <c r="M14" s="5"/>
    </row>
    <row r="15" spans="1:13" ht="26.25" customHeight="1" x14ac:dyDescent="0.25">
      <c r="A15" s="94">
        <v>8</v>
      </c>
      <c r="B15" s="92" t="s">
        <v>23</v>
      </c>
      <c r="C15" s="1020"/>
      <c r="D15" s="1020"/>
      <c r="E15" s="1020"/>
      <c r="F15" s="1020"/>
      <c r="G15" s="1020"/>
      <c r="H15" s="1020"/>
      <c r="I15" s="1020"/>
      <c r="J15" s="1021"/>
      <c r="K15" s="1020"/>
      <c r="L15" s="1020"/>
      <c r="M15" s="5"/>
    </row>
    <row r="16" spans="1:13" ht="26.25" customHeight="1" x14ac:dyDescent="0.25">
      <c r="A16" s="94">
        <v>9</v>
      </c>
      <c r="B16" s="92" t="s">
        <v>23</v>
      </c>
      <c r="C16" s="1020"/>
      <c r="D16" s="1020"/>
      <c r="E16" s="1020"/>
      <c r="F16" s="1020"/>
      <c r="G16" s="1020"/>
      <c r="H16" s="1020"/>
      <c r="I16" s="1020"/>
      <c r="J16" s="1021"/>
      <c r="K16" s="1020"/>
      <c r="L16" s="1020"/>
      <c r="M16" s="5"/>
    </row>
    <row r="17" spans="1:13" ht="22.5" x14ac:dyDescent="0.25">
      <c r="A17" s="85">
        <v>10</v>
      </c>
      <c r="B17" s="93" t="s">
        <v>240</v>
      </c>
      <c r="C17" s="1018" t="e">
        <f>'[7]C_32.02.c'!$E$16/1000</f>
        <v>#REF!</v>
      </c>
      <c r="D17" s="1018" t="e">
        <f>'[7]C_32.02.c'!$E$13/1000</f>
        <v>#REF!</v>
      </c>
      <c r="E17" s="1018" t="e">
        <f>'[7]C_32.02.c'!$E$14/1000</f>
        <v>#REF!</v>
      </c>
      <c r="F17" s="1018" t="e">
        <f>'[7]C_32.02.c'!$E$15/1000</f>
        <v>#REF!</v>
      </c>
      <c r="G17" s="1018" t="e">
        <f>'[7]C_32.02.c'!$E$17/1000</f>
        <v>#REF!</v>
      </c>
      <c r="H17" s="1022" t="s">
        <v>958</v>
      </c>
      <c r="I17" s="1022" t="s">
        <v>958</v>
      </c>
      <c r="J17" s="1019" t="e">
        <f>'[7]C_32.02.c'!$E$8/1000</f>
        <v>#REF!</v>
      </c>
      <c r="K17" s="1018" t="e">
        <f>'[7]C_32.02.c'!$E$9/1000</f>
        <v>#REF!</v>
      </c>
      <c r="L17" s="1018" t="e">
        <f>('[7]C_32.02.c'!$E$8-'[7]C_32.02.c'!$E$9)/1000</f>
        <v>#REF!</v>
      </c>
      <c r="M17" s="5"/>
    </row>
    <row r="18" spans="1:13" ht="26.25" customHeight="1" x14ac:dyDescent="0.25">
      <c r="A18" s="94">
        <v>11</v>
      </c>
      <c r="B18" s="92" t="s">
        <v>23</v>
      </c>
      <c r="C18" s="1020"/>
      <c r="D18" s="1020"/>
      <c r="E18" s="1020"/>
      <c r="F18" s="1020"/>
      <c r="G18" s="1020"/>
      <c r="H18" s="1023"/>
      <c r="I18" s="1023"/>
      <c r="J18" s="1021"/>
      <c r="K18" s="1020"/>
      <c r="L18" s="1020"/>
      <c r="M18" s="5"/>
    </row>
    <row r="19" spans="1:13" ht="22.5" x14ac:dyDescent="0.25">
      <c r="A19" s="85">
        <v>12</v>
      </c>
      <c r="B19" s="95" t="s">
        <v>241</v>
      </c>
      <c r="C19" s="1024"/>
      <c r="D19" s="1024"/>
      <c r="E19" s="1024"/>
      <c r="F19" s="1024"/>
      <c r="G19" s="1024"/>
      <c r="H19" s="1024"/>
      <c r="I19" s="1024"/>
      <c r="J19" s="1019" t="e">
        <f>'[7]C_32.02.a'!$J$8/1000</f>
        <v>#REF!</v>
      </c>
      <c r="K19" s="1018" t="e">
        <f>'[7]C_32.02.a'!$J$9/1000</f>
        <v>#REF!</v>
      </c>
      <c r="L19" s="1018" t="e">
        <f>('[7]C_32.02.a'!$J$8-'[7]C_32.02.a'!$J$9)/1000</f>
        <v>#REF!</v>
      </c>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61" orientation="landscape" r:id="rId1"/>
  <headerFooter>
    <oddHeader>&amp;CCS
Příloha 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1746</v>
      </c>
    </row>
    <row r="3" spans="2:12" x14ac:dyDescent="0.25">
      <c r="B3" t="s">
        <v>1747</v>
      </c>
    </row>
    <row r="5" spans="2:12" x14ac:dyDescent="0.25">
      <c r="B5" s="1285" t="s">
        <v>242</v>
      </c>
      <c r="C5" s="1286"/>
      <c r="D5" s="1286"/>
      <c r="E5" s="1286"/>
      <c r="F5" s="1286"/>
      <c r="G5" s="1286"/>
      <c r="H5" s="1286"/>
      <c r="I5" s="1286"/>
      <c r="J5" s="1286"/>
      <c r="K5" s="1286"/>
      <c r="L5" s="1287"/>
    </row>
    <row r="6" spans="2:12" x14ac:dyDescent="0.25">
      <c r="B6" s="1202" t="s">
        <v>243</v>
      </c>
      <c r="C6" s="1198"/>
      <c r="D6" s="1198"/>
      <c r="E6" s="1198"/>
      <c r="F6" s="1198"/>
      <c r="G6" s="1198"/>
      <c r="H6" s="1198"/>
      <c r="I6" s="1198"/>
      <c r="J6" s="1198"/>
      <c r="K6" s="1198"/>
      <c r="L6" s="1203"/>
    </row>
    <row r="7" spans="2:12" ht="22.5" customHeight="1" x14ac:dyDescent="0.25">
      <c r="B7" s="1204" t="s">
        <v>244</v>
      </c>
      <c r="C7" s="1205"/>
      <c r="D7" s="1205"/>
      <c r="E7" s="1205"/>
      <c r="F7" s="1205"/>
      <c r="G7" s="1205"/>
      <c r="H7" s="1205"/>
      <c r="I7" s="1205"/>
      <c r="J7" s="1205"/>
      <c r="K7" s="1205"/>
      <c r="L7" s="1206"/>
    </row>
    <row r="8" spans="2:12" ht="22.5" customHeight="1" x14ac:dyDescent="0.25">
      <c r="B8" s="1197"/>
      <c r="C8" s="1197"/>
      <c r="D8" s="1197"/>
      <c r="E8" s="1197"/>
      <c r="F8" s="1197"/>
      <c r="G8" s="1197"/>
      <c r="H8" s="1197"/>
      <c r="I8" s="1197"/>
      <c r="J8" s="1197"/>
      <c r="K8" s="1197"/>
      <c r="L8" s="1197"/>
    </row>
    <row r="9" spans="2:12" ht="22.5" customHeight="1" x14ac:dyDescent="0.25">
      <c r="B9" s="1198"/>
      <c r="C9" s="1198"/>
      <c r="D9" s="1198"/>
      <c r="E9" s="1198"/>
      <c r="F9" s="1198"/>
      <c r="G9" s="1198"/>
      <c r="H9" s="1198"/>
      <c r="I9" s="1198"/>
      <c r="J9" s="1198"/>
      <c r="K9" s="1198"/>
      <c r="L9" s="1198"/>
    </row>
    <row r="10" spans="2:12" ht="22.5" customHeight="1" x14ac:dyDescent="0.25">
      <c r="B10" s="1197"/>
      <c r="C10" s="1197"/>
      <c r="D10" s="1197"/>
      <c r="E10" s="1197"/>
      <c r="F10" s="1197"/>
      <c r="G10" s="1197"/>
      <c r="H10" s="1197"/>
      <c r="I10" s="1197"/>
      <c r="J10" s="1197"/>
      <c r="K10" s="1197"/>
      <c r="L10" s="1197"/>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1748</v>
      </c>
    </row>
    <row r="3" spans="2:12" x14ac:dyDescent="0.25">
      <c r="B3" t="s">
        <v>1749</v>
      </c>
    </row>
    <row r="5" spans="2:12" x14ac:dyDescent="0.25">
      <c r="B5" s="1285" t="s">
        <v>439</v>
      </c>
      <c r="C5" s="1286"/>
      <c r="D5" s="1286"/>
      <c r="E5" s="1286"/>
      <c r="F5" s="1286"/>
      <c r="G5" s="1286"/>
      <c r="H5" s="1286"/>
      <c r="I5" s="1286"/>
      <c r="J5" s="1286"/>
      <c r="K5" s="1286"/>
      <c r="L5" s="1287"/>
    </row>
    <row r="6" spans="2:12" x14ac:dyDescent="0.25">
      <c r="B6" s="1204" t="s">
        <v>440</v>
      </c>
      <c r="C6" s="1205"/>
      <c r="D6" s="1205"/>
      <c r="E6" s="1205"/>
      <c r="F6" s="1205"/>
      <c r="G6" s="1205"/>
      <c r="H6" s="1205"/>
      <c r="I6" s="1205"/>
      <c r="J6" s="1205"/>
      <c r="K6" s="1205"/>
      <c r="L6" s="1206"/>
    </row>
    <row r="7" spans="2:12" ht="22.5" customHeight="1" x14ac:dyDescent="0.25">
      <c r="B7" s="1197"/>
      <c r="C7" s="1197"/>
      <c r="D7" s="1197"/>
      <c r="E7" s="1197"/>
      <c r="F7" s="1197"/>
      <c r="G7" s="1197"/>
      <c r="H7" s="1197"/>
      <c r="I7" s="1197"/>
      <c r="J7" s="1197"/>
      <c r="K7" s="1197"/>
      <c r="L7" s="1197"/>
    </row>
    <row r="8" spans="2:12" ht="22.5" customHeight="1" x14ac:dyDescent="0.25">
      <c r="B8" s="1198"/>
      <c r="C8" s="1198"/>
      <c r="D8" s="1198"/>
      <c r="E8" s="1198"/>
      <c r="F8" s="1198"/>
      <c r="G8" s="1198"/>
      <c r="H8" s="1198"/>
      <c r="I8" s="1198"/>
      <c r="J8" s="1198"/>
      <c r="K8" s="1198"/>
      <c r="L8" s="1198"/>
    </row>
    <row r="9" spans="2:12" ht="22.5" customHeight="1" x14ac:dyDescent="0.25">
      <c r="B9" s="1197"/>
      <c r="C9" s="1197"/>
      <c r="D9" s="1197"/>
      <c r="E9" s="1197"/>
      <c r="F9" s="1197"/>
      <c r="G9" s="1197"/>
      <c r="H9" s="1197"/>
      <c r="I9" s="1197"/>
      <c r="J9" s="1197"/>
      <c r="K9" s="1197"/>
      <c r="L9" s="1197"/>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4"/>
  <sheetViews>
    <sheetView showGridLines="0" zoomScaleNormal="100" workbookViewId="0"/>
  </sheetViews>
  <sheetFormatPr defaultRowHeight="15" x14ac:dyDescent="0.25"/>
  <sheetData>
    <row r="2" spans="2:12" ht="22.5" customHeight="1" x14ac:dyDescent="0.25">
      <c r="B2" s="572" t="s">
        <v>1741</v>
      </c>
    </row>
    <row r="3" spans="2:12" ht="20.25" customHeight="1" x14ac:dyDescent="0.25">
      <c r="B3" s="573" t="s">
        <v>1742</v>
      </c>
    </row>
    <row r="5" spans="2:12" x14ac:dyDescent="0.25">
      <c r="B5" s="1199" t="s">
        <v>3</v>
      </c>
      <c r="C5" s="1200"/>
      <c r="D5" s="1200"/>
      <c r="E5" s="1200"/>
      <c r="F5" s="1200"/>
      <c r="G5" s="1200"/>
      <c r="H5" s="1200"/>
      <c r="I5" s="1200"/>
      <c r="J5" s="1200"/>
      <c r="K5" s="1200"/>
      <c r="L5" s="1201"/>
    </row>
    <row r="6" spans="2:12" x14ac:dyDescent="0.25">
      <c r="B6" s="1202" t="s">
        <v>0</v>
      </c>
      <c r="C6" s="1198"/>
      <c r="D6" s="1198"/>
      <c r="E6" s="1198"/>
      <c r="F6" s="1198"/>
      <c r="G6" s="1198"/>
      <c r="H6" s="1198"/>
      <c r="I6" s="1198"/>
      <c r="J6" s="1198"/>
      <c r="K6" s="1198"/>
      <c r="L6" s="1203"/>
    </row>
    <row r="7" spans="2:12" ht="22.5" customHeight="1" x14ac:dyDescent="0.25">
      <c r="B7" s="1202" t="s">
        <v>1</v>
      </c>
      <c r="C7" s="1198"/>
      <c r="D7" s="1198"/>
      <c r="E7" s="1198"/>
      <c r="F7" s="1198"/>
      <c r="G7" s="1198"/>
      <c r="H7" s="1198"/>
      <c r="I7" s="1198"/>
      <c r="J7" s="1198"/>
      <c r="K7" s="1198"/>
      <c r="L7" s="1203"/>
    </row>
    <row r="8" spans="2:12" x14ac:dyDescent="0.25">
      <c r="B8" s="1202" t="s">
        <v>2</v>
      </c>
      <c r="C8" s="1198"/>
      <c r="D8" s="1198"/>
      <c r="E8" s="1198"/>
      <c r="F8" s="1198"/>
      <c r="G8" s="1198"/>
      <c r="H8" s="1198"/>
      <c r="I8" s="1198"/>
      <c r="J8" s="1198"/>
      <c r="K8" s="1198"/>
      <c r="L8" s="1203"/>
    </row>
    <row r="9" spans="2:12" ht="22.5" customHeight="1" x14ac:dyDescent="0.25">
      <c r="B9" s="1204" t="s">
        <v>119</v>
      </c>
      <c r="C9" s="1205"/>
      <c r="D9" s="1205"/>
      <c r="E9" s="1205"/>
      <c r="F9" s="1205"/>
      <c r="G9" s="1205"/>
      <c r="H9" s="1205"/>
      <c r="I9" s="1205"/>
      <c r="J9" s="1205"/>
      <c r="K9" s="1205"/>
      <c r="L9" s="1206"/>
    </row>
    <row r="10" spans="2:12" ht="22.5" customHeight="1" x14ac:dyDescent="0.25">
      <c r="B10" s="1197"/>
      <c r="C10" s="1197"/>
      <c r="D10" s="1197"/>
      <c r="E10" s="1197"/>
      <c r="F10" s="1197"/>
      <c r="G10" s="1197"/>
      <c r="H10" s="1197"/>
      <c r="I10" s="1197"/>
      <c r="J10" s="1197"/>
      <c r="K10" s="1197"/>
      <c r="L10" s="1197"/>
    </row>
    <row r="11" spans="2:12" ht="22.5" customHeight="1" x14ac:dyDescent="0.25">
      <c r="B11" s="1198"/>
      <c r="C11" s="1198"/>
      <c r="D11" s="1198"/>
      <c r="E11" s="1198"/>
      <c r="F11" s="1198"/>
      <c r="G11" s="1198"/>
      <c r="H11" s="1198"/>
      <c r="I11" s="1198"/>
      <c r="J11" s="1198"/>
      <c r="K11" s="1198"/>
      <c r="L11" s="1198"/>
    </row>
    <row r="12" spans="2:12" ht="22.5" customHeight="1" x14ac:dyDescent="0.25">
      <c r="B12" s="1197"/>
      <c r="C12" s="1197"/>
      <c r="D12" s="1197"/>
      <c r="E12" s="1197"/>
      <c r="F12" s="1197"/>
      <c r="G12" s="1197"/>
      <c r="H12" s="1197"/>
      <c r="I12" s="1197"/>
      <c r="J12" s="1197"/>
      <c r="K12" s="1197"/>
      <c r="L12" s="1197"/>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O12"/>
  <sheetViews>
    <sheetView showGridLines="0" view="pageLayout" topLeftCell="C1" zoomScaleNormal="80" workbookViewId="0">
      <selection activeCell="C11" sqref="C11:O12"/>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967" t="s">
        <v>439</v>
      </c>
    </row>
    <row r="4" spans="1:15" ht="18.75" x14ac:dyDescent="0.25">
      <c r="B4" s="672"/>
    </row>
    <row r="5" spans="1:15" x14ac:dyDescent="0.25">
      <c r="B5" s="942"/>
    </row>
    <row r="6" spans="1:15" s="1" customFormat="1" x14ac:dyDescent="0.25">
      <c r="A6" s="5"/>
      <c r="B6" s="5"/>
      <c r="C6" s="135" t="s">
        <v>6</v>
      </c>
      <c r="D6" s="135" t="s">
        <v>7</v>
      </c>
      <c r="E6" s="135" t="s">
        <v>8</v>
      </c>
      <c r="F6" s="135" t="s">
        <v>43</v>
      </c>
      <c r="G6" s="135" t="s">
        <v>44</v>
      </c>
      <c r="H6" s="135" t="s">
        <v>164</v>
      </c>
      <c r="I6" s="135" t="s">
        <v>165</v>
      </c>
      <c r="J6" s="135" t="s">
        <v>197</v>
      </c>
      <c r="K6" s="135" t="s">
        <v>441</v>
      </c>
      <c r="L6" s="135" t="s">
        <v>442</v>
      </c>
      <c r="M6" s="135" t="s">
        <v>443</v>
      </c>
      <c r="N6" s="135" t="s">
        <v>444</v>
      </c>
      <c r="O6" s="135" t="s">
        <v>445</v>
      </c>
    </row>
    <row r="7" spans="1:15" s="1" customFormat="1" ht="15.75" customHeight="1" x14ac:dyDescent="0.25">
      <c r="A7" s="5"/>
      <c r="B7" s="5"/>
      <c r="C7" s="1310" t="s">
        <v>446</v>
      </c>
      <c r="D7" s="1311"/>
      <c r="E7" s="1314" t="s">
        <v>447</v>
      </c>
      <c r="F7" s="1315"/>
      <c r="G7" s="1307" t="s">
        <v>448</v>
      </c>
      <c r="H7" s="1307" t="s">
        <v>449</v>
      </c>
      <c r="I7" s="1314" t="s">
        <v>450</v>
      </c>
      <c r="J7" s="1318"/>
      <c r="K7" s="1318"/>
      <c r="L7" s="1315"/>
      <c r="M7" s="1307" t="s">
        <v>451</v>
      </c>
      <c r="N7" s="1307" t="s">
        <v>452</v>
      </c>
      <c r="O7" s="1307" t="s">
        <v>453</v>
      </c>
    </row>
    <row r="8" spans="1:15" s="1" customFormat="1" x14ac:dyDescent="0.25">
      <c r="A8" s="5"/>
      <c r="B8" s="5"/>
      <c r="C8" s="1312"/>
      <c r="D8" s="1313"/>
      <c r="E8" s="1316"/>
      <c r="F8" s="1317"/>
      <c r="G8" s="1308"/>
      <c r="H8" s="1308"/>
      <c r="I8" s="1316"/>
      <c r="J8" s="1319"/>
      <c r="K8" s="1319"/>
      <c r="L8" s="1320"/>
      <c r="M8" s="1308"/>
      <c r="N8" s="1308"/>
      <c r="O8" s="1308"/>
    </row>
    <row r="9" spans="1:15" s="1" customFormat="1" ht="48" x14ac:dyDescent="0.25">
      <c r="A9" s="5"/>
      <c r="B9" s="5"/>
      <c r="C9" s="135" t="s">
        <v>454</v>
      </c>
      <c r="D9" s="135" t="s">
        <v>455</v>
      </c>
      <c r="E9" s="1027" t="s">
        <v>456</v>
      </c>
      <c r="F9" s="1027" t="s">
        <v>457</v>
      </c>
      <c r="G9" s="1309"/>
      <c r="H9" s="1309"/>
      <c r="I9" s="101" t="s">
        <v>458</v>
      </c>
      <c r="J9" s="101" t="s">
        <v>447</v>
      </c>
      <c r="K9" s="101" t="s">
        <v>459</v>
      </c>
      <c r="L9" s="1028" t="s">
        <v>460</v>
      </c>
      <c r="M9" s="1309"/>
      <c r="N9" s="1309"/>
      <c r="O9" s="1309"/>
    </row>
    <row r="10" spans="1:15" s="1" customFormat="1" ht="24" x14ac:dyDescent="0.25">
      <c r="A10" s="136" t="s">
        <v>461</v>
      </c>
      <c r="B10" s="137" t="s">
        <v>462</v>
      </c>
      <c r="C10" s="968"/>
      <c r="D10" s="968"/>
      <c r="E10" s="968"/>
      <c r="F10" s="968"/>
      <c r="G10" s="968"/>
      <c r="H10" s="968"/>
      <c r="I10" s="968"/>
      <c r="J10" s="968"/>
      <c r="K10" s="968"/>
      <c r="L10" s="968"/>
      <c r="M10" s="968"/>
      <c r="N10" s="138"/>
      <c r="O10" s="138"/>
    </row>
    <row r="11" spans="1:15" x14ac:dyDescent="0.25">
      <c r="A11" s="136">
        <v>10</v>
      </c>
      <c r="B11" s="969"/>
      <c r="C11" s="970"/>
      <c r="D11" s="970"/>
      <c r="E11" s="970"/>
      <c r="F11" s="970"/>
      <c r="G11" s="970"/>
      <c r="H11" s="970"/>
      <c r="I11" s="970"/>
      <c r="J11" s="970"/>
      <c r="K11" s="970"/>
      <c r="L11" s="970"/>
      <c r="M11" s="970"/>
      <c r="N11" s="971"/>
      <c r="O11" s="1025"/>
    </row>
    <row r="12" spans="1:15" x14ac:dyDescent="0.25">
      <c r="A12" s="139" t="s">
        <v>463</v>
      </c>
      <c r="B12" s="972" t="s">
        <v>42</v>
      </c>
      <c r="C12" s="970"/>
      <c r="D12" s="970"/>
      <c r="E12" s="970"/>
      <c r="F12" s="970"/>
      <c r="G12" s="970"/>
      <c r="H12" s="970"/>
      <c r="I12" s="970"/>
      <c r="J12" s="970"/>
      <c r="K12" s="970"/>
      <c r="L12" s="970"/>
      <c r="M12" s="970"/>
      <c r="N12" s="971"/>
      <c r="O12" s="1026"/>
    </row>
  </sheetData>
  <mergeCells count="8">
    <mergeCell ref="N7:N9"/>
    <mergeCell ref="O7:O9"/>
    <mergeCell ref="C7:D8"/>
    <mergeCell ref="E7:F8"/>
    <mergeCell ref="G7:G9"/>
    <mergeCell ref="H7:H9"/>
    <mergeCell ref="I7:L8"/>
    <mergeCell ref="M7:M9"/>
  </mergeCells>
  <conditionalFormatting sqref="C10:M10">
    <cfRule type="cellIs" dxfId="8" priority="84" stopIfTrue="1" operator="lessThan">
      <formula>0</formula>
    </cfRule>
  </conditionalFormatting>
  <conditionalFormatting sqref="O12">
    <cfRule type="cellIs" dxfId="7" priority="83" stopIfTrue="1" operator="lessThan">
      <formula>0</formula>
    </cfRule>
  </conditionalFormatting>
  <conditionalFormatting sqref="C11:K11 M11">
    <cfRule type="cellIs" dxfId="6" priority="74" stopIfTrue="1" operator="lessThan">
      <formula>0</formula>
    </cfRule>
  </conditionalFormatting>
  <conditionalFormatting sqref="C12:K12 M12">
    <cfRule type="cellIs" dxfId="5" priority="43" stopIfTrue="1" operator="lessThan">
      <formula>0</formula>
    </cfRule>
  </conditionalFormatting>
  <conditionalFormatting sqref="L11">
    <cfRule type="cellIs" dxfId="4" priority="34" stopIfTrue="1" operator="lessThan">
      <formula>0</formula>
    </cfRule>
  </conditionalFormatting>
  <conditionalFormatting sqref="L12">
    <cfRule type="cellIs" dxfId="3" priority="3"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P9"/>
  <sheetViews>
    <sheetView showGridLines="0" view="pageLayout" zoomScaleNormal="100" workbookViewId="0">
      <selection activeCell="F8" sqref="F8"/>
    </sheetView>
  </sheetViews>
  <sheetFormatPr defaultColWidth="9.140625" defaultRowHeight="15" x14ac:dyDescent="0.25"/>
  <cols>
    <col min="3" max="3" width="55.42578125" customWidth="1"/>
    <col min="4" max="4" width="22" customWidth="1"/>
    <col min="5" max="5" width="14.8554687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16" ht="18.75" x14ac:dyDescent="0.3">
      <c r="C1" s="53"/>
    </row>
    <row r="2" spans="2:16" x14ac:dyDescent="0.25">
      <c r="N2" s="75"/>
      <c r="O2" s="75"/>
      <c r="P2" s="75"/>
    </row>
    <row r="3" spans="2:16" ht="41.45" customHeight="1" x14ac:dyDescent="0.3">
      <c r="B3" s="1321" t="s">
        <v>440</v>
      </c>
      <c r="C3" s="1322"/>
      <c r="D3" s="1322"/>
      <c r="N3" s="75"/>
      <c r="O3" s="75"/>
    </row>
    <row r="6" spans="2:16" x14ac:dyDescent="0.25">
      <c r="D6" s="933" t="s">
        <v>6</v>
      </c>
    </row>
    <row r="7" spans="2:16" x14ac:dyDescent="0.25">
      <c r="B7" s="973">
        <v>1</v>
      </c>
      <c r="C7" s="974" t="s">
        <v>4</v>
      </c>
      <c r="D7" s="975"/>
    </row>
    <row r="8" spans="2:16" ht="30" x14ac:dyDescent="0.25">
      <c r="B8" s="973">
        <v>2</v>
      </c>
      <c r="C8" s="974" t="s">
        <v>464</v>
      </c>
      <c r="D8" s="976"/>
      <c r="F8" s="1162"/>
    </row>
    <row r="9" spans="2:16" ht="30" x14ac:dyDescent="0.25">
      <c r="B9" s="973">
        <v>3</v>
      </c>
      <c r="C9" s="974" t="s">
        <v>465</v>
      </c>
      <c r="D9" s="975"/>
    </row>
  </sheetData>
  <mergeCells count="1">
    <mergeCell ref="B3:D3"/>
  </mergeCells>
  <conditionalFormatting sqref="D7:D9">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1750</v>
      </c>
    </row>
    <row r="3" spans="2:12" x14ac:dyDescent="0.25">
      <c r="B3" t="s">
        <v>1751</v>
      </c>
    </row>
    <row r="5" spans="2:12" x14ac:dyDescent="0.25">
      <c r="B5" s="1199" t="s">
        <v>466</v>
      </c>
      <c r="C5" s="1200"/>
      <c r="D5" s="1200"/>
      <c r="E5" s="1200"/>
      <c r="F5" s="1200"/>
      <c r="G5" s="1200"/>
      <c r="H5" s="1200"/>
      <c r="I5" s="1200"/>
      <c r="J5" s="1200"/>
      <c r="K5" s="1200"/>
      <c r="L5" s="1201"/>
    </row>
    <row r="6" spans="2:12" x14ac:dyDescent="0.25">
      <c r="B6" s="1202" t="s">
        <v>467</v>
      </c>
      <c r="C6" s="1198"/>
      <c r="D6" s="1198"/>
      <c r="E6" s="1198"/>
      <c r="F6" s="1198"/>
      <c r="G6" s="1198"/>
      <c r="H6" s="1198"/>
      <c r="I6" s="1198"/>
      <c r="J6" s="1198"/>
      <c r="K6" s="1198"/>
      <c r="L6" s="1203"/>
    </row>
    <row r="7" spans="2:12" ht="22.5" customHeight="1" x14ac:dyDescent="0.25">
      <c r="B7" s="1202" t="s">
        <v>468</v>
      </c>
      <c r="C7" s="1198"/>
      <c r="D7" s="1198"/>
      <c r="E7" s="1198"/>
      <c r="F7" s="1198"/>
      <c r="G7" s="1198"/>
      <c r="H7" s="1198"/>
      <c r="I7" s="1198"/>
      <c r="J7" s="1198"/>
      <c r="K7" s="1198"/>
      <c r="L7" s="1203"/>
    </row>
    <row r="8" spans="2:12" x14ac:dyDescent="0.25">
      <c r="B8" s="1204" t="s">
        <v>469</v>
      </c>
      <c r="C8" s="1205"/>
      <c r="D8" s="1205"/>
      <c r="E8" s="1205"/>
      <c r="F8" s="1205"/>
      <c r="G8" s="1205"/>
      <c r="H8" s="1205"/>
      <c r="I8" s="1205"/>
      <c r="J8" s="1205"/>
      <c r="K8" s="1205"/>
      <c r="L8" s="1206"/>
    </row>
    <row r="9" spans="2:12" ht="22.5" customHeight="1" x14ac:dyDescent="0.25"/>
    <row r="10" spans="2:12" ht="22.5" customHeight="1" x14ac:dyDescent="0.25">
      <c r="B10" s="1197"/>
      <c r="C10" s="1197"/>
      <c r="D10" s="1197"/>
      <c r="E10" s="1197"/>
      <c r="F10" s="1197"/>
      <c r="G10" s="1197"/>
      <c r="H10" s="1197"/>
      <c r="I10" s="1197"/>
      <c r="J10" s="1197"/>
      <c r="K10" s="1197"/>
      <c r="L10" s="1197"/>
    </row>
    <row r="11" spans="2:12" ht="22.5" customHeight="1" x14ac:dyDescent="0.25">
      <c r="B11" s="1198"/>
      <c r="C11" s="1198"/>
      <c r="D11" s="1198"/>
      <c r="E11" s="1198"/>
      <c r="F11" s="1198"/>
      <c r="G11" s="1198"/>
      <c r="H11" s="1198"/>
      <c r="I11" s="1198"/>
      <c r="J11" s="1198"/>
      <c r="K11" s="1198"/>
      <c r="L11" s="1198"/>
    </row>
    <row r="12" spans="2:12" ht="22.5" customHeight="1" x14ac:dyDescent="0.25">
      <c r="B12" s="1197"/>
      <c r="C12" s="1197"/>
      <c r="D12" s="1197"/>
      <c r="E12" s="1197"/>
      <c r="F12" s="1197"/>
      <c r="G12" s="1197"/>
      <c r="H12" s="1197"/>
      <c r="I12" s="1197"/>
      <c r="J12" s="1197"/>
      <c r="K12" s="1197"/>
      <c r="L12" s="119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2:H21"/>
  <sheetViews>
    <sheetView showGridLines="0" view="pageLayout" topLeftCell="A4" zoomScaleNormal="100" workbookViewId="0">
      <selection activeCell="D20" sqref="D20"/>
    </sheetView>
  </sheetViews>
  <sheetFormatPr defaultColWidth="9.140625" defaultRowHeight="15" x14ac:dyDescent="0.25"/>
  <cols>
    <col min="1" max="1" width="9.140625" style="141"/>
    <col min="3" max="3" width="63.140625" customWidth="1"/>
    <col min="4" max="4" width="17.85546875" customWidth="1"/>
    <col min="5" max="5" width="110.42578125" customWidth="1"/>
    <col min="6" max="6" width="13.140625" bestFit="1" customWidth="1"/>
    <col min="7" max="7" width="12.140625" bestFit="1" customWidth="1"/>
    <col min="9" max="16384" width="9.140625" style="141"/>
  </cols>
  <sheetData>
    <row r="2" spans="2:6" ht="18.75" customHeight="1" x14ac:dyDescent="0.3">
      <c r="B2" s="140" t="s">
        <v>466</v>
      </c>
      <c r="C2" s="977"/>
      <c r="D2" s="977"/>
    </row>
    <row r="3" spans="2:6" ht="15" customHeight="1" x14ac:dyDescent="0.25">
      <c r="B3" s="977"/>
      <c r="C3" s="977"/>
      <c r="D3" s="977"/>
    </row>
    <row r="5" spans="2:6" x14ac:dyDescent="0.25">
      <c r="B5" s="235"/>
      <c r="C5" s="235"/>
      <c r="D5" s="978" t="s">
        <v>6</v>
      </c>
    </row>
    <row r="6" spans="2:6" x14ac:dyDescent="0.25">
      <c r="B6" s="235"/>
      <c r="C6" s="235"/>
      <c r="D6" s="67" t="s">
        <v>470</v>
      </c>
    </row>
    <row r="7" spans="2:6" x14ac:dyDescent="0.25">
      <c r="B7" s="979">
        <v>1</v>
      </c>
      <c r="C7" s="28" t="s">
        <v>471</v>
      </c>
      <c r="D7" s="980"/>
      <c r="E7" s="37"/>
      <c r="F7" s="35"/>
    </row>
    <row r="8" spans="2:6" ht="30" x14ac:dyDescent="0.25">
      <c r="B8" s="38">
        <v>2</v>
      </c>
      <c r="C8" s="28" t="s">
        <v>472</v>
      </c>
      <c r="D8" s="980"/>
      <c r="E8" s="37"/>
      <c r="F8" s="35"/>
    </row>
    <row r="9" spans="2:6" ht="30" x14ac:dyDescent="0.25">
      <c r="B9" s="38">
        <v>3</v>
      </c>
      <c r="C9" s="981" t="s">
        <v>473</v>
      </c>
      <c r="D9" s="982"/>
      <c r="E9" s="37"/>
    </row>
    <row r="10" spans="2:6" ht="30" x14ac:dyDescent="0.25">
      <c r="B10" s="38">
        <v>4</v>
      </c>
      <c r="C10" s="983" t="s">
        <v>474</v>
      </c>
      <c r="D10" s="982"/>
      <c r="E10" s="37"/>
    </row>
    <row r="11" spans="2:6" ht="46.5" customHeight="1" x14ac:dyDescent="0.25">
      <c r="B11" s="38">
        <v>5</v>
      </c>
      <c r="C11" s="37" t="s">
        <v>475</v>
      </c>
      <c r="D11" s="984"/>
      <c r="E11" s="37"/>
    </row>
    <row r="12" spans="2:6" ht="30" x14ac:dyDescent="0.25">
      <c r="B12" s="38">
        <v>6</v>
      </c>
      <c r="C12" s="981" t="s">
        <v>476</v>
      </c>
      <c r="D12" s="985"/>
      <c r="E12" s="37"/>
    </row>
    <row r="13" spans="2:6" x14ac:dyDescent="0.25">
      <c r="B13" s="38">
        <v>7</v>
      </c>
      <c r="C13" s="981" t="s">
        <v>477</v>
      </c>
      <c r="D13" s="986"/>
      <c r="E13" s="37"/>
    </row>
    <row r="14" spans="2:6" x14ac:dyDescent="0.25">
      <c r="B14" s="38">
        <v>8</v>
      </c>
      <c r="C14" s="28" t="s">
        <v>478</v>
      </c>
      <c r="D14" s="1059"/>
      <c r="E14" s="987"/>
    </row>
    <row r="15" spans="2:6" x14ac:dyDescent="0.25">
      <c r="B15" s="38">
        <v>9</v>
      </c>
      <c r="C15" s="28" t="s">
        <v>479</v>
      </c>
      <c r="D15" s="1059"/>
      <c r="E15" s="987"/>
    </row>
    <row r="16" spans="2:6" ht="30" x14ac:dyDescent="0.25">
      <c r="B16" s="38">
        <v>10</v>
      </c>
      <c r="C16" s="28" t="s">
        <v>480</v>
      </c>
      <c r="D16" s="1059"/>
      <c r="E16" s="987"/>
    </row>
    <row r="17" spans="2:8" ht="30" x14ac:dyDescent="0.25">
      <c r="B17" s="38">
        <v>11</v>
      </c>
      <c r="C17" s="988" t="s">
        <v>481</v>
      </c>
      <c r="D17" s="453"/>
      <c r="E17" s="987"/>
    </row>
    <row r="18" spans="2:8" ht="30" x14ac:dyDescent="0.25">
      <c r="B18" s="38" t="s">
        <v>482</v>
      </c>
      <c r="C18" s="37" t="s">
        <v>483</v>
      </c>
      <c r="D18" s="1060"/>
      <c r="E18" s="987"/>
    </row>
    <row r="19" spans="2:8" ht="30" x14ac:dyDescent="0.25">
      <c r="B19" s="38" t="s">
        <v>484</v>
      </c>
      <c r="C19" s="37" t="s">
        <v>485</v>
      </c>
      <c r="D19" s="1061"/>
      <c r="E19" s="987"/>
    </row>
    <row r="20" spans="2:8" x14ac:dyDescent="0.25">
      <c r="B20" s="38">
        <v>12</v>
      </c>
      <c r="C20" s="28" t="s">
        <v>486</v>
      </c>
      <c r="D20" s="1059"/>
      <c r="E20" s="37"/>
      <c r="F20" s="990"/>
      <c r="G20" s="990">
        <f>F20-D21</f>
        <v>0</v>
      </c>
      <c r="H20" s="991" t="s">
        <v>2046</v>
      </c>
    </row>
    <row r="21" spans="2:8" x14ac:dyDescent="0.25">
      <c r="B21" s="38">
        <v>13</v>
      </c>
      <c r="C21" s="119" t="s">
        <v>487</v>
      </c>
      <c r="D21" s="1060"/>
      <c r="E21" s="990"/>
    </row>
  </sheetData>
  <pageMargins left="0.70866141732283472" right="0.70866141732283472" top="0.74803149606299213" bottom="0.74803149606299213" header="0.31496062992125984" footer="0.31496062992125984"/>
  <pageSetup paperSize="9" scale="53" orientation="landscape"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72"/>
  <sheetViews>
    <sheetView showGridLines="0" topLeftCell="A58" zoomScaleNormal="100" workbookViewId="0">
      <selection activeCell="D67" sqref="D67:E72"/>
    </sheetView>
  </sheetViews>
  <sheetFormatPr defaultColWidth="9.140625" defaultRowHeight="43.5" customHeight="1" x14ac:dyDescent="0.25"/>
  <cols>
    <col min="1" max="1" width="9.140625" style="1"/>
    <col min="2" max="2" width="8.5703125" style="150" customWidth="1"/>
    <col min="3" max="3" width="71.85546875" style="1" customWidth="1"/>
    <col min="4" max="4" width="14" style="1" customWidth="1"/>
    <col min="5" max="5" width="17.28515625" style="1" customWidth="1"/>
    <col min="6" max="6" width="67.5703125" customWidth="1"/>
    <col min="7" max="16384" width="9.140625" style="1"/>
  </cols>
  <sheetData>
    <row r="1" spans="1:6" ht="43.5" customHeight="1" x14ac:dyDescent="0.25">
      <c r="D1" s="633" t="s">
        <v>1883</v>
      </c>
    </row>
    <row r="2" spans="1:6" ht="43.5" customHeight="1" x14ac:dyDescent="0.3">
      <c r="A2" s="149"/>
      <c r="B2" s="140" t="s">
        <v>467</v>
      </c>
    </row>
    <row r="4" spans="1:6" ht="43.5" customHeight="1" x14ac:dyDescent="0.25">
      <c r="C4" s="151"/>
      <c r="D4" s="1326" t="s">
        <v>488</v>
      </c>
      <c r="E4" s="1326"/>
    </row>
    <row r="5" spans="1:6" ht="43.5" customHeight="1" x14ac:dyDescent="0.25">
      <c r="B5" s="1327"/>
      <c r="C5" s="1328"/>
      <c r="D5" s="152" t="s">
        <v>6</v>
      </c>
      <c r="E5" s="152" t="s">
        <v>7</v>
      </c>
      <c r="F5">
        <v>1000</v>
      </c>
    </row>
    <row r="6" spans="1:6" ht="43.5" customHeight="1" x14ac:dyDescent="0.25">
      <c r="B6" s="1329"/>
      <c r="C6" s="1330"/>
      <c r="D6" s="152" t="s">
        <v>9</v>
      </c>
      <c r="E6" s="152" t="s">
        <v>10</v>
      </c>
    </row>
    <row r="7" spans="1:6" ht="15" x14ac:dyDescent="0.25">
      <c r="B7" s="1323" t="s">
        <v>489</v>
      </c>
      <c r="C7" s="1324"/>
      <c r="D7" s="1324"/>
      <c r="E7" s="1325"/>
    </row>
    <row r="8" spans="1:6" ht="15" x14ac:dyDescent="0.25">
      <c r="B8" s="152">
        <v>1</v>
      </c>
      <c r="C8" s="46" t="s">
        <v>490</v>
      </c>
      <c r="D8" s="1076"/>
      <c r="E8" s="1076"/>
      <c r="F8" s="1073" t="s">
        <v>2073</v>
      </c>
    </row>
    <row r="9" spans="1:6" ht="30" x14ac:dyDescent="0.25">
      <c r="B9" s="70">
        <v>2</v>
      </c>
      <c r="C9" s="46" t="s">
        <v>491</v>
      </c>
      <c r="D9" s="1076"/>
      <c r="E9" s="1076"/>
      <c r="F9" s="1073" t="s">
        <v>2074</v>
      </c>
    </row>
    <row r="10" spans="1:6" ht="30" x14ac:dyDescent="0.25">
      <c r="B10" s="70">
        <v>3</v>
      </c>
      <c r="C10" s="46" t="s">
        <v>492</v>
      </c>
      <c r="D10" s="1076"/>
      <c r="E10" s="1076"/>
      <c r="F10" s="1073" t="s">
        <v>2075</v>
      </c>
    </row>
    <row r="11" spans="1:6" ht="30" x14ac:dyDescent="0.25">
      <c r="B11" s="70">
        <v>4</v>
      </c>
      <c r="C11" s="46" t="s">
        <v>493</v>
      </c>
      <c r="D11" s="1076"/>
      <c r="E11" s="1076"/>
      <c r="F11" s="1073" t="s">
        <v>2076</v>
      </c>
    </row>
    <row r="12" spans="1:6" ht="15" x14ac:dyDescent="0.25">
      <c r="B12" s="70">
        <v>5</v>
      </c>
      <c r="C12" s="153" t="s">
        <v>494</v>
      </c>
      <c r="D12" s="1076"/>
      <c r="E12" s="1076"/>
      <c r="F12" s="1073" t="s">
        <v>2077</v>
      </c>
    </row>
    <row r="13" spans="1:6" ht="15" x14ac:dyDescent="0.25">
      <c r="B13" s="152">
        <v>6</v>
      </c>
      <c r="C13" s="46" t="s">
        <v>495</v>
      </c>
      <c r="D13" s="1076"/>
      <c r="E13" s="1076"/>
      <c r="F13" s="1073" t="s">
        <v>2078</v>
      </c>
    </row>
    <row r="14" spans="1:6" ht="30" x14ac:dyDescent="0.25">
      <c r="B14" s="154">
        <v>7</v>
      </c>
      <c r="C14" s="155" t="s">
        <v>496</v>
      </c>
      <c r="D14" s="1077"/>
      <c r="E14" s="1077"/>
      <c r="F14" s="1074" t="s">
        <v>2079</v>
      </c>
    </row>
    <row r="15" spans="1:6" ht="15" x14ac:dyDescent="0.25">
      <c r="B15" s="1323" t="s">
        <v>497</v>
      </c>
      <c r="C15" s="1324"/>
      <c r="D15" s="1324"/>
      <c r="E15" s="1325"/>
    </row>
    <row r="16" spans="1:6" ht="30" x14ac:dyDescent="0.25">
      <c r="B16" s="51">
        <v>8</v>
      </c>
      <c r="C16" s="156" t="s">
        <v>498</v>
      </c>
      <c r="D16" s="1076"/>
      <c r="E16" s="1076"/>
      <c r="F16" s="1074" t="s">
        <v>2080</v>
      </c>
    </row>
    <row r="17" spans="2:6" ht="30" x14ac:dyDescent="0.25">
      <c r="B17" s="51" t="s">
        <v>499</v>
      </c>
      <c r="C17" s="157" t="s">
        <v>500</v>
      </c>
      <c r="D17" s="1076"/>
      <c r="E17" s="1076"/>
      <c r="F17" s="1073" t="s">
        <v>2081</v>
      </c>
    </row>
    <row r="18" spans="2:6" ht="30" x14ac:dyDescent="0.25">
      <c r="B18" s="51">
        <v>9</v>
      </c>
      <c r="C18" s="46" t="s">
        <v>501</v>
      </c>
      <c r="D18" s="1076"/>
      <c r="E18" s="1076"/>
      <c r="F18" s="1074" t="s">
        <v>2082</v>
      </c>
    </row>
    <row r="19" spans="2:6" ht="30" x14ac:dyDescent="0.25">
      <c r="B19" s="51" t="s">
        <v>398</v>
      </c>
      <c r="C19" s="158" t="s">
        <v>502</v>
      </c>
      <c r="D19" s="1076"/>
      <c r="E19" s="1076"/>
      <c r="F19" s="1073" t="s">
        <v>2083</v>
      </c>
    </row>
    <row r="20" spans="2:6" ht="15" x14ac:dyDescent="0.25">
      <c r="B20" s="51" t="s">
        <v>400</v>
      </c>
      <c r="C20" s="158" t="s">
        <v>503</v>
      </c>
      <c r="D20" s="1076"/>
      <c r="E20" s="1076"/>
      <c r="F20" s="1073" t="s">
        <v>2084</v>
      </c>
    </row>
    <row r="21" spans="2:6" ht="30" x14ac:dyDescent="0.25">
      <c r="B21" s="159">
        <v>10</v>
      </c>
      <c r="C21" s="160" t="s">
        <v>504</v>
      </c>
      <c r="D21" s="1076"/>
      <c r="E21" s="1076"/>
      <c r="F21" s="1074" t="s">
        <v>2085</v>
      </c>
    </row>
    <row r="22" spans="2:6" ht="30" x14ac:dyDescent="0.25">
      <c r="B22" s="159" t="s">
        <v>505</v>
      </c>
      <c r="C22" s="161" t="s">
        <v>506</v>
      </c>
      <c r="D22" s="1076"/>
      <c r="E22" s="1076"/>
      <c r="F22" s="1073" t="s">
        <v>2086</v>
      </c>
    </row>
    <row r="23" spans="2:6" ht="30" x14ac:dyDescent="0.25">
      <c r="B23" s="159" t="s">
        <v>507</v>
      </c>
      <c r="C23" s="162" t="s">
        <v>508</v>
      </c>
      <c r="D23" s="1076"/>
      <c r="E23" s="1076"/>
      <c r="F23" s="1074" t="s">
        <v>2087</v>
      </c>
    </row>
    <row r="24" spans="2:6" ht="15" x14ac:dyDescent="0.25">
      <c r="B24" s="51">
        <v>11</v>
      </c>
      <c r="C24" s="46" t="s">
        <v>509</v>
      </c>
      <c r="D24" s="1076"/>
      <c r="E24" s="1076"/>
      <c r="F24" s="1073" t="s">
        <v>2088</v>
      </c>
    </row>
    <row r="25" spans="2:6" ht="30" x14ac:dyDescent="0.25">
      <c r="B25" s="51">
        <v>12</v>
      </c>
      <c r="C25" s="46" t="s">
        <v>510</v>
      </c>
      <c r="D25" s="1076"/>
      <c r="E25" s="1076"/>
      <c r="F25" s="1073" t="s">
        <v>2089</v>
      </c>
    </row>
    <row r="26" spans="2:6" ht="45" x14ac:dyDescent="0.25">
      <c r="B26" s="163">
        <v>13</v>
      </c>
      <c r="C26" s="164" t="s">
        <v>511</v>
      </c>
      <c r="D26" s="1077"/>
      <c r="E26" s="1077"/>
      <c r="F26" s="1075" t="s">
        <v>2090</v>
      </c>
    </row>
    <row r="27" spans="2:6" ht="15" x14ac:dyDescent="0.25">
      <c r="B27" s="1331" t="s">
        <v>512</v>
      </c>
      <c r="C27" s="1332"/>
      <c r="D27" s="1332"/>
      <c r="E27" s="1333"/>
    </row>
    <row r="28" spans="2:6" ht="30" x14ac:dyDescent="0.25">
      <c r="B28" s="127">
        <v>14</v>
      </c>
      <c r="C28" s="46" t="s">
        <v>513</v>
      </c>
      <c r="D28" s="1076"/>
      <c r="E28" s="1076"/>
      <c r="F28" s="1074" t="s">
        <v>2091</v>
      </c>
    </row>
    <row r="29" spans="2:6" ht="30" x14ac:dyDescent="0.25">
      <c r="B29" s="127">
        <v>15</v>
      </c>
      <c r="C29" s="46" t="s">
        <v>514</v>
      </c>
      <c r="D29" s="1076"/>
      <c r="E29" s="1076"/>
      <c r="F29" s="1073" t="s">
        <v>2092</v>
      </c>
    </row>
    <row r="30" spans="2:6" ht="15" x14ac:dyDescent="0.25">
      <c r="B30" s="127">
        <v>16</v>
      </c>
      <c r="C30" s="46" t="s">
        <v>515</v>
      </c>
      <c r="D30" s="1076"/>
      <c r="E30" s="1076"/>
      <c r="F30" s="1073" t="s">
        <v>2093</v>
      </c>
    </row>
    <row r="31" spans="2:6" ht="30" x14ac:dyDescent="0.25">
      <c r="B31" s="51" t="s">
        <v>516</v>
      </c>
      <c r="C31" s="46" t="s">
        <v>517</v>
      </c>
      <c r="D31" s="1076"/>
      <c r="E31" s="1076"/>
      <c r="F31" s="1073" t="s">
        <v>2094</v>
      </c>
    </row>
    <row r="32" spans="2:6" ht="15" x14ac:dyDescent="0.25">
      <c r="B32" s="51">
        <v>17</v>
      </c>
      <c r="C32" s="46" t="s">
        <v>518</v>
      </c>
      <c r="D32" s="1076"/>
      <c r="E32" s="1076"/>
      <c r="F32" s="1073" t="s">
        <v>2095</v>
      </c>
    </row>
    <row r="33" spans="2:8" ht="15" x14ac:dyDescent="0.25">
      <c r="B33" s="51" t="s">
        <v>519</v>
      </c>
      <c r="C33" s="46" t="s">
        <v>520</v>
      </c>
      <c r="D33" s="1076"/>
      <c r="E33" s="1076"/>
      <c r="F33" s="1073" t="s">
        <v>2096</v>
      </c>
    </row>
    <row r="34" spans="2:8" ht="30" x14ac:dyDescent="0.25">
      <c r="B34" s="163">
        <v>18</v>
      </c>
      <c r="C34" s="164" t="s">
        <v>521</v>
      </c>
      <c r="D34" s="1077"/>
      <c r="E34" s="1077"/>
      <c r="F34" s="1075" t="s">
        <v>2097</v>
      </c>
    </row>
    <row r="35" spans="2:8" ht="15" x14ac:dyDescent="0.25">
      <c r="B35" s="1323" t="s">
        <v>522</v>
      </c>
      <c r="C35" s="1324"/>
      <c r="D35" s="1324"/>
      <c r="E35" s="1325"/>
    </row>
    <row r="36" spans="2:8" ht="15" x14ac:dyDescent="0.25">
      <c r="B36" s="127">
        <v>19</v>
      </c>
      <c r="C36" s="46" t="s">
        <v>523</v>
      </c>
      <c r="D36" s="1076"/>
      <c r="E36" s="1076"/>
      <c r="F36" s="1074" t="s">
        <v>2098</v>
      </c>
    </row>
    <row r="37" spans="2:8" ht="15" x14ac:dyDescent="0.25">
      <c r="B37" s="127">
        <v>20</v>
      </c>
      <c r="C37" s="46" t="s">
        <v>524</v>
      </c>
      <c r="D37" s="1076"/>
      <c r="E37" s="1076"/>
      <c r="F37" s="1074" t="s">
        <v>2099</v>
      </c>
    </row>
    <row r="38" spans="2:8" ht="30" x14ac:dyDescent="0.25">
      <c r="B38" s="127">
        <v>21</v>
      </c>
      <c r="C38" s="146" t="s">
        <v>525</v>
      </c>
      <c r="D38" s="1076"/>
      <c r="E38" s="1076"/>
      <c r="F38" s="1073" t="s">
        <v>2100</v>
      </c>
    </row>
    <row r="39" spans="2:8" ht="30" x14ac:dyDescent="0.25">
      <c r="B39" s="163">
        <v>22</v>
      </c>
      <c r="C39" s="164" t="s">
        <v>526</v>
      </c>
      <c r="D39" s="1078"/>
      <c r="E39" s="1078"/>
      <c r="F39" s="1075" t="s">
        <v>2101</v>
      </c>
    </row>
    <row r="40" spans="2:8" ht="15" x14ac:dyDescent="0.25">
      <c r="B40" s="1334" t="s">
        <v>527</v>
      </c>
      <c r="C40" s="1335"/>
      <c r="D40" s="1335"/>
      <c r="E40" s="1336"/>
    </row>
    <row r="41" spans="2:8" ht="15" x14ac:dyDescent="0.25">
      <c r="B41" s="51" t="s">
        <v>528</v>
      </c>
      <c r="C41" s="46" t="s">
        <v>529</v>
      </c>
      <c r="D41" s="1076"/>
      <c r="E41" s="1076"/>
      <c r="F41" s="1073" t="s">
        <v>2102</v>
      </c>
      <c r="H41" s="1">
        <v>1000</v>
      </c>
    </row>
    <row r="42" spans="2:8" ht="30" x14ac:dyDescent="0.25">
      <c r="B42" s="51" t="s">
        <v>530</v>
      </c>
      <c r="C42" s="46" t="s">
        <v>531</v>
      </c>
      <c r="D42" s="1076"/>
      <c r="E42" s="1076"/>
      <c r="F42" s="1073" t="s">
        <v>2045</v>
      </c>
    </row>
    <row r="43" spans="2:8" ht="30" x14ac:dyDescent="0.25">
      <c r="B43" s="166" t="s">
        <v>532</v>
      </c>
      <c r="C43" s="157" t="s">
        <v>533</v>
      </c>
      <c r="D43" s="1076"/>
      <c r="E43" s="1076"/>
      <c r="F43" s="1073" t="s">
        <v>2103</v>
      </c>
    </row>
    <row r="44" spans="2:8" ht="30" x14ac:dyDescent="0.25">
      <c r="B44" s="166" t="s">
        <v>534</v>
      </c>
      <c r="C44" s="157" t="s">
        <v>535</v>
      </c>
      <c r="D44" s="1076"/>
      <c r="E44" s="1076"/>
      <c r="F44" s="1074" t="s">
        <v>2104</v>
      </c>
    </row>
    <row r="45" spans="2:8" s="141" customFormat="1" ht="30" x14ac:dyDescent="0.25">
      <c r="B45" s="166" t="s">
        <v>536</v>
      </c>
      <c r="C45" s="167" t="s">
        <v>537</v>
      </c>
      <c r="D45" s="1076"/>
      <c r="E45" s="1076"/>
      <c r="F45" s="1074" t="s">
        <v>2105</v>
      </c>
    </row>
    <row r="46" spans="2:8" ht="15" x14ac:dyDescent="0.25">
      <c r="B46" s="166" t="s">
        <v>538</v>
      </c>
      <c r="C46" s="157" t="s">
        <v>539</v>
      </c>
      <c r="D46" s="1076"/>
      <c r="E46" s="1076"/>
      <c r="F46" s="1073" t="s">
        <v>2106</v>
      </c>
    </row>
    <row r="47" spans="2:8" ht="15" x14ac:dyDescent="0.25">
      <c r="B47" s="166" t="s">
        <v>540</v>
      </c>
      <c r="C47" s="157" t="s">
        <v>541</v>
      </c>
      <c r="D47" s="1076"/>
      <c r="E47" s="1076"/>
      <c r="F47" s="1073" t="s">
        <v>2107</v>
      </c>
    </row>
    <row r="48" spans="2:8" ht="45" x14ac:dyDescent="0.25">
      <c r="B48" s="166" t="s">
        <v>542</v>
      </c>
      <c r="C48" s="157" t="s">
        <v>543</v>
      </c>
      <c r="D48" s="1076"/>
      <c r="E48" s="1076"/>
      <c r="F48" s="1073" t="s">
        <v>2108</v>
      </c>
    </row>
    <row r="49" spans="2:6" ht="30" x14ac:dyDescent="0.25">
      <c r="B49" s="166" t="s">
        <v>544</v>
      </c>
      <c r="C49" s="157" t="s">
        <v>545</v>
      </c>
      <c r="D49" s="1076"/>
      <c r="E49" s="1076"/>
      <c r="F49" s="1073" t="s">
        <v>2109</v>
      </c>
    </row>
    <row r="50" spans="2:6" ht="30" x14ac:dyDescent="0.25">
      <c r="B50" s="166" t="s">
        <v>546</v>
      </c>
      <c r="C50" s="157" t="s">
        <v>547</v>
      </c>
      <c r="D50" s="1076"/>
      <c r="E50" s="1076"/>
      <c r="F50" s="1073" t="s">
        <v>2110</v>
      </c>
    </row>
    <row r="51" spans="2:6" ht="45" x14ac:dyDescent="0.25">
      <c r="B51" s="168" t="s">
        <v>548</v>
      </c>
      <c r="C51" s="169" t="s">
        <v>549</v>
      </c>
      <c r="D51" s="1078"/>
      <c r="E51" s="1078"/>
      <c r="F51" s="1075" t="s">
        <v>2111</v>
      </c>
    </row>
    <row r="52" spans="2:6" ht="15" x14ac:dyDescent="0.25">
      <c r="B52" s="1337" t="s">
        <v>550</v>
      </c>
      <c r="C52" s="1338"/>
      <c r="D52" s="1338"/>
      <c r="E52" s="1339"/>
    </row>
    <row r="53" spans="2:6" ht="15" x14ac:dyDescent="0.25">
      <c r="B53" s="152">
        <v>23</v>
      </c>
      <c r="C53" s="170" t="s">
        <v>346</v>
      </c>
      <c r="D53" s="1076"/>
      <c r="E53" s="1076"/>
      <c r="F53" s="1074" t="s">
        <v>2112</v>
      </c>
    </row>
    <row r="54" spans="2:6" ht="15" x14ac:dyDescent="0.25">
      <c r="B54" s="171">
        <v>24</v>
      </c>
      <c r="C54" s="172" t="s">
        <v>487</v>
      </c>
      <c r="D54" s="1078"/>
      <c r="E54" s="1078"/>
      <c r="F54" s="1074" t="s">
        <v>2113</v>
      </c>
    </row>
    <row r="55" spans="2:6" ht="15" x14ac:dyDescent="0.25">
      <c r="B55" s="1337" t="s">
        <v>80</v>
      </c>
      <c r="C55" s="1338"/>
      <c r="D55" s="1338"/>
      <c r="E55" s="1339"/>
    </row>
    <row r="56" spans="2:6" ht="15" x14ac:dyDescent="0.25">
      <c r="B56" s="127">
        <v>25</v>
      </c>
      <c r="C56" s="142" t="s">
        <v>551</v>
      </c>
      <c r="D56" s="147"/>
      <c r="E56" s="144"/>
      <c r="F56" s="1074" t="s">
        <v>2114</v>
      </c>
    </row>
    <row r="57" spans="2:6" ht="30" x14ac:dyDescent="0.25">
      <c r="B57" s="51" t="s">
        <v>552</v>
      </c>
      <c r="C57" s="46" t="s">
        <v>553</v>
      </c>
      <c r="D57" s="147"/>
      <c r="E57" s="144"/>
      <c r="F57" s="1074" t="s">
        <v>2115</v>
      </c>
    </row>
    <row r="58" spans="2:6" ht="30" x14ac:dyDescent="0.25">
      <c r="B58" s="51" t="s">
        <v>554</v>
      </c>
      <c r="C58" s="146" t="s">
        <v>555</v>
      </c>
      <c r="D58" s="147"/>
      <c r="E58" s="144"/>
      <c r="F58" s="1074" t="s">
        <v>2116</v>
      </c>
    </row>
    <row r="59" spans="2:6" ht="15" x14ac:dyDescent="0.25">
      <c r="B59" s="51">
        <v>26</v>
      </c>
      <c r="C59" s="46" t="s">
        <v>556</v>
      </c>
      <c r="D59" s="1079"/>
      <c r="E59" s="1079"/>
      <c r="F59" s="1074" t="s">
        <v>2117</v>
      </c>
    </row>
    <row r="60" spans="2:6" ht="15" x14ac:dyDescent="0.25">
      <c r="B60" s="51" t="s">
        <v>557</v>
      </c>
      <c r="C60" s="46" t="s">
        <v>85</v>
      </c>
      <c r="D60" s="1079"/>
      <c r="E60" s="1079"/>
    </row>
    <row r="61" spans="2:6" ht="15" x14ac:dyDescent="0.25">
      <c r="B61" s="51" t="s">
        <v>558</v>
      </c>
      <c r="C61" s="46" t="s">
        <v>559</v>
      </c>
      <c r="D61" s="1079"/>
      <c r="E61" s="1079"/>
    </row>
    <row r="62" spans="2:6" ht="15" x14ac:dyDescent="0.25">
      <c r="B62" s="51">
        <v>27</v>
      </c>
      <c r="C62" s="146" t="s">
        <v>91</v>
      </c>
      <c r="D62" s="1079"/>
      <c r="E62" s="1079"/>
      <c r="F62" s="1074" t="s">
        <v>2118</v>
      </c>
    </row>
    <row r="63" spans="2:6" s="141" customFormat="1" ht="15" x14ac:dyDescent="0.25">
      <c r="B63" s="173" t="s">
        <v>560</v>
      </c>
      <c r="C63" s="146" t="s">
        <v>93</v>
      </c>
      <c r="D63" s="1079"/>
      <c r="E63" s="1079"/>
      <c r="F63" s="1073" t="s">
        <v>2119</v>
      </c>
    </row>
    <row r="64" spans="2:6" ht="15" x14ac:dyDescent="0.25">
      <c r="B64" s="1334" t="s">
        <v>561</v>
      </c>
      <c r="C64" s="1335"/>
      <c r="D64" s="1335"/>
      <c r="E64" s="1336"/>
    </row>
    <row r="65" spans="2:13" ht="15" x14ac:dyDescent="0.25">
      <c r="B65" s="173" t="s">
        <v>562</v>
      </c>
      <c r="C65" s="146" t="s">
        <v>563</v>
      </c>
      <c r="D65" s="145"/>
      <c r="E65" s="148"/>
      <c r="F65" s="1074" t="s">
        <v>2016</v>
      </c>
      <c r="M65" s="8"/>
    </row>
    <row r="66" spans="2:13" ht="15" x14ac:dyDescent="0.25">
      <c r="B66" s="1337" t="s">
        <v>564</v>
      </c>
      <c r="C66" s="1338"/>
      <c r="D66" s="1338"/>
      <c r="E66" s="1339"/>
    </row>
    <row r="67" spans="2:13" ht="36" customHeight="1" x14ac:dyDescent="0.25">
      <c r="B67" s="51">
        <v>28</v>
      </c>
      <c r="C67" s="46" t="s">
        <v>565</v>
      </c>
      <c r="D67" s="1076"/>
      <c r="E67" s="1076"/>
      <c r="F67" s="1073" t="s">
        <v>2120</v>
      </c>
      <c r="M67" s="174"/>
    </row>
    <row r="68" spans="2:13" ht="34.5" customHeight="1" x14ac:dyDescent="0.25">
      <c r="B68" s="51">
        <v>29</v>
      </c>
      <c r="C68" s="46" t="s">
        <v>566</v>
      </c>
      <c r="D68" s="1076"/>
      <c r="E68" s="1076"/>
      <c r="F68" s="1074" t="s">
        <v>2121</v>
      </c>
      <c r="M68" s="174"/>
    </row>
    <row r="69" spans="2:13" s="141" customFormat="1" ht="60" x14ac:dyDescent="0.25">
      <c r="B69" s="173">
        <v>30</v>
      </c>
      <c r="C69" s="146" t="s">
        <v>567</v>
      </c>
      <c r="D69" s="1076"/>
      <c r="E69" s="1076"/>
      <c r="F69" s="987" t="s">
        <v>2122</v>
      </c>
      <c r="M69" s="175"/>
    </row>
    <row r="70" spans="2:13" s="141" customFormat="1" ht="60" x14ac:dyDescent="0.25">
      <c r="B70" s="173" t="s">
        <v>568</v>
      </c>
      <c r="C70" s="146" t="s">
        <v>569</v>
      </c>
      <c r="D70" s="1076"/>
      <c r="E70" s="1076"/>
      <c r="F70" s="986" t="s">
        <v>2123</v>
      </c>
      <c r="M70" s="175"/>
    </row>
    <row r="71" spans="2:13" ht="60" x14ac:dyDescent="0.25">
      <c r="B71" s="51">
        <v>31</v>
      </c>
      <c r="C71" s="46" t="s">
        <v>570</v>
      </c>
      <c r="D71" s="147"/>
      <c r="E71" s="147"/>
      <c r="F71" s="987" t="s">
        <v>2124</v>
      </c>
      <c r="M71" s="174"/>
    </row>
    <row r="72" spans="2:13" ht="60" x14ac:dyDescent="0.25">
      <c r="B72" s="51" t="s">
        <v>571</v>
      </c>
      <c r="C72" s="46" t="s">
        <v>572</v>
      </c>
      <c r="D72" s="147"/>
      <c r="E72" s="147"/>
      <c r="F72" s="987" t="s">
        <v>2125</v>
      </c>
      <c r="M72" s="174"/>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17"/>
  <sheetViews>
    <sheetView showGridLines="0" view="pageLayout" zoomScaleNormal="100" workbookViewId="0">
      <selection activeCell="D6" sqref="D6:D17"/>
    </sheetView>
  </sheetViews>
  <sheetFormatPr defaultColWidth="9.140625" defaultRowHeight="15" x14ac:dyDescent="0.25"/>
  <cols>
    <col min="1" max="1" width="9.140625" style="1"/>
    <col min="3" max="3" width="51.42578125" customWidth="1"/>
    <col min="4" max="4" width="34.85546875" customWidth="1"/>
    <col min="5" max="5" width="102.140625" customWidth="1"/>
    <col min="6" max="16384" width="9.140625" style="1"/>
  </cols>
  <sheetData>
    <row r="2" spans="2:5" ht="18.75" customHeight="1" x14ac:dyDescent="0.25">
      <c r="B2" s="1340" t="s">
        <v>468</v>
      </c>
      <c r="C2" s="1340"/>
      <c r="D2" s="1340"/>
    </row>
    <row r="3" spans="2:5" ht="15" customHeight="1" x14ac:dyDescent="0.25">
      <c r="B3" s="1340"/>
      <c r="C3" s="1340"/>
      <c r="D3" s="1340"/>
    </row>
    <row r="4" spans="2:5" x14ac:dyDescent="0.25">
      <c r="D4" s="917" t="s">
        <v>6</v>
      </c>
    </row>
    <row r="5" spans="2:5" x14ac:dyDescent="0.25">
      <c r="B5" s="235"/>
      <c r="C5" s="235"/>
      <c r="D5" s="176" t="s">
        <v>488</v>
      </c>
    </row>
    <row r="6" spans="2:5" ht="30" x14ac:dyDescent="0.25">
      <c r="B6" s="177" t="s">
        <v>573</v>
      </c>
      <c r="C6" s="992" t="s">
        <v>574</v>
      </c>
      <c r="D6" s="984"/>
      <c r="E6" s="993" t="s">
        <v>2047</v>
      </c>
    </row>
    <row r="7" spans="2:5" x14ac:dyDescent="0.25">
      <c r="B7" s="915" t="s">
        <v>575</v>
      </c>
      <c r="C7" s="994" t="s">
        <v>576</v>
      </c>
      <c r="D7" s="989"/>
      <c r="E7" s="995" t="s">
        <v>2048</v>
      </c>
    </row>
    <row r="8" spans="2:5" ht="30" x14ac:dyDescent="0.25">
      <c r="B8" s="915" t="s">
        <v>577</v>
      </c>
      <c r="C8" s="994" t="s">
        <v>578</v>
      </c>
      <c r="D8" s="984"/>
      <c r="E8" s="993" t="s">
        <v>2049</v>
      </c>
    </row>
    <row r="9" spans="2:5" x14ac:dyDescent="0.25">
      <c r="B9" s="915" t="s">
        <v>579</v>
      </c>
      <c r="C9" s="994" t="s">
        <v>580</v>
      </c>
      <c r="D9" s="989"/>
      <c r="E9" s="996" t="s">
        <v>2050</v>
      </c>
    </row>
    <row r="10" spans="2:5" ht="30" x14ac:dyDescent="0.25">
      <c r="B10" s="915" t="s">
        <v>581</v>
      </c>
      <c r="C10" s="994" t="s">
        <v>582</v>
      </c>
      <c r="D10" s="989"/>
      <c r="E10" s="996" t="s">
        <v>2051</v>
      </c>
    </row>
    <row r="11" spans="2:5" ht="60" x14ac:dyDescent="0.25">
      <c r="B11" s="915" t="s">
        <v>583</v>
      </c>
      <c r="C11" s="997" t="s">
        <v>584</v>
      </c>
      <c r="D11" s="989"/>
      <c r="E11" s="996" t="s">
        <v>2052</v>
      </c>
    </row>
    <row r="12" spans="2:5" x14ac:dyDescent="0.25">
      <c r="B12" s="915" t="s">
        <v>585</v>
      </c>
      <c r="C12" s="994" t="s">
        <v>586</v>
      </c>
      <c r="D12" s="989"/>
      <c r="E12" s="995" t="s">
        <v>2053</v>
      </c>
    </row>
    <row r="13" spans="2:5" x14ac:dyDescent="0.25">
      <c r="B13" s="915" t="s">
        <v>587</v>
      </c>
      <c r="C13" s="994" t="s">
        <v>588</v>
      </c>
      <c r="D13" s="989"/>
      <c r="E13" s="995" t="s">
        <v>2054</v>
      </c>
    </row>
    <row r="14" spans="2:5" x14ac:dyDescent="0.25">
      <c r="B14" s="915" t="s">
        <v>589</v>
      </c>
      <c r="C14" s="994" t="s">
        <v>590</v>
      </c>
      <c r="D14" s="989"/>
      <c r="E14" s="995" t="s">
        <v>2055</v>
      </c>
    </row>
    <row r="15" spans="2:5" x14ac:dyDescent="0.25">
      <c r="B15" s="915" t="s">
        <v>591</v>
      </c>
      <c r="C15" s="997" t="s">
        <v>592</v>
      </c>
      <c r="D15" s="989"/>
      <c r="E15" s="995" t="s">
        <v>2056</v>
      </c>
    </row>
    <row r="16" spans="2:5" x14ac:dyDescent="0.25">
      <c r="B16" s="915" t="s">
        <v>593</v>
      </c>
      <c r="C16" s="994" t="s">
        <v>594</v>
      </c>
      <c r="D16" s="989"/>
      <c r="E16" s="995" t="s">
        <v>2057</v>
      </c>
    </row>
    <row r="17" spans="2:5" ht="30" x14ac:dyDescent="0.25">
      <c r="B17" s="915" t="s">
        <v>595</v>
      </c>
      <c r="C17" s="994" t="s">
        <v>596</v>
      </c>
      <c r="D17" s="989"/>
      <c r="E17" s="995" t="s">
        <v>2058</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Layout" zoomScaleNormal="100" workbookViewId="0">
      <selection activeCell="D8" sqref="D8:D9"/>
    </sheetView>
  </sheetViews>
  <sheetFormatPr defaultColWidth="9.140625" defaultRowHeight="15" x14ac:dyDescent="0.25"/>
  <cols>
    <col min="1" max="2" width="9.140625" style="1"/>
    <col min="3" max="3" width="55.85546875" style="1" customWidth="1"/>
    <col min="4" max="4" width="29.28515625" style="1" customWidth="1"/>
    <col min="5" max="16384" width="9.140625" style="1"/>
  </cols>
  <sheetData>
    <row r="1" spans="1:4" x14ac:dyDescent="0.25">
      <c r="A1" s="178"/>
    </row>
    <row r="2" spans="1:4" ht="18.75" x14ac:dyDescent="0.25">
      <c r="B2" s="179" t="s">
        <v>469</v>
      </c>
    </row>
    <row r="3" spans="1:4" x14ac:dyDescent="0.25">
      <c r="B3"/>
    </row>
    <row r="4" spans="1:4" x14ac:dyDescent="0.25">
      <c r="B4"/>
    </row>
    <row r="6" spans="1:4" x14ac:dyDescent="0.25">
      <c r="A6" s="23"/>
      <c r="B6" s="19"/>
      <c r="C6" s="1341"/>
      <c r="D6" s="180" t="s">
        <v>6</v>
      </c>
    </row>
    <row r="7" spans="1:4" x14ac:dyDescent="0.25">
      <c r="B7" s="181" t="s">
        <v>120</v>
      </c>
      <c r="C7" s="1341"/>
      <c r="D7" s="156" t="s">
        <v>114</v>
      </c>
    </row>
    <row r="8" spans="1:4" x14ac:dyDescent="0.25">
      <c r="B8" s="14" t="s">
        <v>116</v>
      </c>
      <c r="C8" s="182" t="s">
        <v>597</v>
      </c>
      <c r="D8" s="271"/>
    </row>
    <row r="9" spans="1:4" ht="63.75" customHeight="1" x14ac:dyDescent="0.25">
      <c r="B9" s="14" t="s">
        <v>118</v>
      </c>
      <c r="C9" s="156" t="s">
        <v>598</v>
      </c>
      <c r="D9" s="271"/>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1753</v>
      </c>
    </row>
    <row r="3" spans="2:12" x14ac:dyDescent="0.25">
      <c r="B3" t="s">
        <v>1754</v>
      </c>
    </row>
    <row r="5" spans="2:12" x14ac:dyDescent="0.25">
      <c r="B5" s="1199" t="s">
        <v>599</v>
      </c>
      <c r="C5" s="1200"/>
      <c r="D5" s="1200"/>
      <c r="E5" s="1200"/>
      <c r="F5" s="1200"/>
      <c r="G5" s="1200"/>
      <c r="H5" s="1200"/>
      <c r="I5" s="1200"/>
      <c r="J5" s="1200"/>
      <c r="K5" s="1200"/>
      <c r="L5" s="1201"/>
    </row>
    <row r="6" spans="2:12" x14ac:dyDescent="0.25">
      <c r="B6" s="1202" t="s">
        <v>600</v>
      </c>
      <c r="C6" s="1198"/>
      <c r="D6" s="1198"/>
      <c r="E6" s="1198"/>
      <c r="F6" s="1198"/>
      <c r="G6" s="1198"/>
      <c r="H6" s="1198"/>
      <c r="I6" s="1198"/>
      <c r="J6" s="1198"/>
      <c r="K6" s="1198"/>
      <c r="L6" s="1203"/>
    </row>
    <row r="7" spans="2:12" ht="22.5" customHeight="1" x14ac:dyDescent="0.25">
      <c r="B7" s="1202" t="s">
        <v>601</v>
      </c>
      <c r="C7" s="1198"/>
      <c r="D7" s="1198"/>
      <c r="E7" s="1198"/>
      <c r="F7" s="1198"/>
      <c r="G7" s="1198"/>
      <c r="H7" s="1198"/>
      <c r="I7" s="1198"/>
      <c r="J7" s="1198"/>
      <c r="K7" s="1198"/>
      <c r="L7" s="1203"/>
    </row>
    <row r="8" spans="2:12" x14ac:dyDescent="0.25">
      <c r="B8" s="1204" t="s">
        <v>602</v>
      </c>
      <c r="C8" s="1205"/>
      <c r="D8" s="1205"/>
      <c r="E8" s="1205"/>
      <c r="F8" s="1205"/>
      <c r="G8" s="1205"/>
      <c r="H8" s="1205"/>
      <c r="I8" s="1205"/>
      <c r="J8" s="1205"/>
      <c r="K8" s="1205"/>
      <c r="L8" s="1206"/>
    </row>
    <row r="9" spans="2:12" ht="22.5" customHeight="1" x14ac:dyDescent="0.25"/>
    <row r="10" spans="2:12" ht="22.5" customHeight="1" x14ac:dyDescent="0.25">
      <c r="B10" s="1197"/>
      <c r="C10" s="1197"/>
      <c r="D10" s="1197"/>
      <c r="E10" s="1197"/>
      <c r="F10" s="1197"/>
      <c r="G10" s="1197"/>
      <c r="H10" s="1197"/>
      <c r="I10" s="1197"/>
      <c r="J10" s="1197"/>
      <c r="K10" s="1197"/>
      <c r="L10" s="1197"/>
    </row>
    <row r="11" spans="2:12" ht="22.5" customHeight="1" x14ac:dyDescent="0.25">
      <c r="B11" s="1198"/>
      <c r="C11" s="1198"/>
      <c r="D11" s="1198"/>
      <c r="E11" s="1198"/>
      <c r="F11" s="1198"/>
      <c r="G11" s="1198"/>
      <c r="H11" s="1198"/>
      <c r="I11" s="1198"/>
      <c r="J11" s="1198"/>
      <c r="K11" s="1198"/>
      <c r="L11" s="1198"/>
    </row>
    <row r="12" spans="2:12" ht="22.5" customHeight="1" x14ac:dyDescent="0.25">
      <c r="B12" s="1197"/>
      <c r="C12" s="1197"/>
      <c r="D12" s="1197"/>
      <c r="E12" s="1197"/>
      <c r="F12" s="1197"/>
      <c r="G12" s="1197"/>
      <c r="H12" s="1197"/>
      <c r="I12" s="1197"/>
      <c r="J12" s="1197"/>
      <c r="K12" s="1197"/>
      <c r="L12" s="119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K48"/>
  <sheetViews>
    <sheetView showGridLines="0" topLeftCell="A25" zoomScaleNormal="100" workbookViewId="0">
      <selection activeCell="H44" sqref="H44:K46"/>
    </sheetView>
  </sheetViews>
  <sheetFormatPr defaultColWidth="9.140625" defaultRowHeight="15" x14ac:dyDescent="0.25"/>
  <cols>
    <col min="1" max="1" width="6.42578125" style="1" customWidth="1"/>
    <col min="2" max="2" width="10.42578125" style="1" customWidth="1"/>
    <col min="3" max="3" width="26.5703125" style="1" customWidth="1"/>
    <col min="4" max="7" width="9.85546875" style="1" bestFit="1" customWidth="1"/>
    <col min="8" max="11" width="9.28515625" style="1" bestFit="1" customWidth="1"/>
    <col min="12" max="16384" width="9.140625" style="1"/>
  </cols>
  <sheetData>
    <row r="2" spans="1:11" ht="18.75" x14ac:dyDescent="0.25">
      <c r="B2" s="183" t="s">
        <v>600</v>
      </c>
    </row>
    <row r="3" spans="1:11" ht="15.75" x14ac:dyDescent="0.25">
      <c r="A3" s="189"/>
    </row>
    <row r="4" spans="1:11" ht="45" x14ac:dyDescent="0.25">
      <c r="A4" s="189"/>
      <c r="C4" s="156" t="s">
        <v>617</v>
      </c>
    </row>
    <row r="5" spans="1:11" ht="15.75" x14ac:dyDescent="0.25">
      <c r="A5" s="189"/>
      <c r="C5" s="190"/>
    </row>
    <row r="6" spans="1:11" x14ac:dyDescent="0.25">
      <c r="B6" s="191"/>
      <c r="C6" s="23"/>
      <c r="D6" s="14" t="s">
        <v>6</v>
      </c>
      <c r="E6" s="14" t="s">
        <v>7</v>
      </c>
      <c r="F6" s="14" t="s">
        <v>8</v>
      </c>
      <c r="G6" s="14" t="s">
        <v>43</v>
      </c>
      <c r="H6" s="14" t="s">
        <v>44</v>
      </c>
      <c r="I6" s="14" t="s">
        <v>164</v>
      </c>
      <c r="J6" s="14" t="s">
        <v>165</v>
      </c>
      <c r="K6" s="14" t="s">
        <v>197</v>
      </c>
    </row>
    <row r="7" spans="1:11" x14ac:dyDescent="0.25">
      <c r="B7" s="23"/>
      <c r="C7" s="23"/>
      <c r="D7" s="1343" t="s">
        <v>618</v>
      </c>
      <c r="E7" s="1343"/>
      <c r="F7" s="1343"/>
      <c r="G7" s="1343"/>
      <c r="H7" s="1344" t="s">
        <v>619</v>
      </c>
      <c r="I7" s="1345"/>
      <c r="J7" s="1345"/>
      <c r="K7" s="1346"/>
    </row>
    <row r="8" spans="1:11" ht="30" x14ac:dyDescent="0.25">
      <c r="B8" s="19" t="s">
        <v>620</v>
      </c>
      <c r="C8" s="156" t="s">
        <v>621</v>
      </c>
      <c r="D8" s="26" t="s">
        <v>9</v>
      </c>
      <c r="E8" s="26" t="s">
        <v>45</v>
      </c>
      <c r="F8" s="26" t="s">
        <v>46</v>
      </c>
      <c r="G8" s="26" t="s">
        <v>47</v>
      </c>
      <c r="H8" s="26" t="s">
        <v>9</v>
      </c>
      <c r="I8" s="26" t="s">
        <v>45</v>
      </c>
      <c r="J8" s="26" t="s">
        <v>46</v>
      </c>
      <c r="K8" s="26" t="s">
        <v>47</v>
      </c>
    </row>
    <row r="9" spans="1:11" ht="45" x14ac:dyDescent="0.25">
      <c r="B9" s="19" t="s">
        <v>622</v>
      </c>
      <c r="C9" s="156" t="s">
        <v>623</v>
      </c>
      <c r="D9" s="62"/>
      <c r="E9" s="62"/>
      <c r="F9" s="62"/>
      <c r="G9" s="62"/>
      <c r="H9" s="62"/>
      <c r="I9" s="62"/>
      <c r="J9" s="62"/>
      <c r="K9" s="62"/>
    </row>
    <row r="10" spans="1:11" ht="15" customHeight="1" x14ac:dyDescent="0.25">
      <c r="B10" s="1347" t="s">
        <v>624</v>
      </c>
      <c r="C10" s="1348"/>
      <c r="D10" s="1348"/>
      <c r="E10" s="1348"/>
      <c r="F10" s="1348"/>
      <c r="G10" s="1348"/>
      <c r="H10" s="1348"/>
      <c r="I10" s="1348"/>
      <c r="J10" s="1348"/>
      <c r="K10" s="1349"/>
    </row>
    <row r="11" spans="1:11" ht="30" x14ac:dyDescent="0.25">
      <c r="B11" s="159">
        <v>1</v>
      </c>
      <c r="C11" s="156" t="s">
        <v>625</v>
      </c>
      <c r="D11" s="1350"/>
      <c r="E11" s="1350"/>
      <c r="F11" s="1350"/>
      <c r="G11" s="1350"/>
      <c r="H11" s="1106"/>
      <c r="I11" s="1106"/>
      <c r="J11" s="1106"/>
      <c r="K11" s="1106"/>
    </row>
    <row r="12" spans="1:11" ht="15" customHeight="1" x14ac:dyDescent="0.25">
      <c r="B12" s="1347" t="s">
        <v>626</v>
      </c>
      <c r="C12" s="1348"/>
      <c r="D12" s="1348"/>
      <c r="E12" s="1348"/>
      <c r="F12" s="1348"/>
      <c r="G12" s="1348"/>
      <c r="H12" s="1348"/>
      <c r="I12" s="1348"/>
      <c r="J12" s="1348"/>
      <c r="K12" s="1349"/>
    </row>
    <row r="13" spans="1:11" ht="45" x14ac:dyDescent="0.25">
      <c r="B13" s="159">
        <v>2</v>
      </c>
      <c r="C13" s="156" t="s">
        <v>627</v>
      </c>
      <c r="D13" s="1106"/>
      <c r="E13" s="1106"/>
      <c r="F13" s="1106"/>
      <c r="G13" s="1106"/>
      <c r="H13" s="1106"/>
      <c r="I13" s="1106"/>
      <c r="J13" s="1106"/>
      <c r="K13" s="1106"/>
    </row>
    <row r="14" spans="1:11" x14ac:dyDescent="0.25">
      <c r="B14" s="159">
        <v>3</v>
      </c>
      <c r="C14" s="192" t="s">
        <v>628</v>
      </c>
      <c r="D14" s="1106"/>
      <c r="E14" s="1106"/>
      <c r="F14" s="1106"/>
      <c r="G14" s="1106"/>
      <c r="H14" s="1106"/>
      <c r="I14" s="1106"/>
      <c r="J14" s="1106"/>
      <c r="K14" s="1106"/>
    </row>
    <row r="15" spans="1:11" x14ac:dyDescent="0.25">
      <c r="B15" s="159">
        <v>4</v>
      </c>
      <c r="C15" s="192" t="s">
        <v>629</v>
      </c>
      <c r="D15" s="1106"/>
      <c r="E15" s="1106"/>
      <c r="F15" s="1106"/>
      <c r="G15" s="1106"/>
      <c r="H15" s="1106"/>
      <c r="I15" s="1106"/>
      <c r="J15" s="1106"/>
      <c r="K15" s="1106"/>
    </row>
    <row r="16" spans="1:11" ht="30" x14ac:dyDescent="0.25">
      <c r="B16" s="159">
        <v>5</v>
      </c>
      <c r="C16" s="156" t="s">
        <v>630</v>
      </c>
      <c r="D16" s="1106"/>
      <c r="E16" s="1106"/>
      <c r="F16" s="1106"/>
      <c r="G16" s="1106"/>
      <c r="H16" s="1106"/>
      <c r="I16" s="1106"/>
      <c r="J16" s="1106"/>
      <c r="K16" s="1106"/>
    </row>
    <row r="17" spans="2:11" ht="45" x14ac:dyDescent="0.25">
      <c r="B17" s="159">
        <v>6</v>
      </c>
      <c r="C17" s="192" t="s">
        <v>631</v>
      </c>
      <c r="D17" s="1106"/>
      <c r="E17" s="1106"/>
      <c r="F17" s="1106"/>
      <c r="G17" s="1106"/>
      <c r="H17" s="1106"/>
      <c r="I17" s="1106"/>
      <c r="J17" s="1106"/>
      <c r="K17" s="1106"/>
    </row>
    <row r="18" spans="2:11" ht="30" x14ac:dyDescent="0.25">
      <c r="B18" s="159">
        <v>7</v>
      </c>
      <c r="C18" s="192" t="s">
        <v>632</v>
      </c>
      <c r="D18" s="1106"/>
      <c r="E18" s="1106"/>
      <c r="F18" s="1106"/>
      <c r="G18" s="1106"/>
      <c r="H18" s="1106"/>
      <c r="I18" s="1106"/>
      <c r="J18" s="1106"/>
      <c r="K18" s="1106"/>
    </row>
    <row r="19" spans="2:11" x14ac:dyDescent="0.25">
      <c r="B19" s="159">
        <v>8</v>
      </c>
      <c r="C19" s="192" t="s">
        <v>633</v>
      </c>
      <c r="D19" s="1106"/>
      <c r="E19" s="1106"/>
      <c r="F19" s="1106"/>
      <c r="G19" s="1106"/>
      <c r="H19" s="1106"/>
      <c r="I19" s="1106"/>
      <c r="J19" s="1106"/>
      <c r="K19" s="1106"/>
    </row>
    <row r="20" spans="2:11" ht="30" x14ac:dyDescent="0.25">
      <c r="B20" s="159">
        <v>9</v>
      </c>
      <c r="C20" s="192" t="s">
        <v>634</v>
      </c>
      <c r="D20" s="1342"/>
      <c r="E20" s="1342"/>
      <c r="F20" s="1342"/>
      <c r="G20" s="1342"/>
      <c r="H20" s="193"/>
      <c r="I20" s="193"/>
      <c r="J20" s="193"/>
      <c r="K20" s="193"/>
    </row>
    <row r="21" spans="2:11" x14ac:dyDescent="0.25">
      <c r="B21" s="159">
        <v>10</v>
      </c>
      <c r="C21" s="156" t="s">
        <v>635</v>
      </c>
      <c r="D21" s="1106"/>
      <c r="E21" s="1106"/>
      <c r="F21" s="1106"/>
      <c r="G21" s="1106"/>
      <c r="H21" s="1106"/>
      <c r="I21" s="1106"/>
      <c r="J21" s="1106"/>
      <c r="K21" s="1106"/>
    </row>
    <row r="22" spans="2:11" ht="60" x14ac:dyDescent="0.25">
      <c r="B22" s="159">
        <v>11</v>
      </c>
      <c r="C22" s="192" t="s">
        <v>636</v>
      </c>
      <c r="D22" s="1106"/>
      <c r="E22" s="1106"/>
      <c r="F22" s="1106"/>
      <c r="G22" s="1106"/>
      <c r="H22" s="1106"/>
      <c r="I22" s="1106"/>
      <c r="J22" s="1106"/>
      <c r="K22" s="1106"/>
    </row>
    <row r="23" spans="2:11" ht="45" x14ac:dyDescent="0.25">
      <c r="B23" s="159">
        <v>12</v>
      </c>
      <c r="C23" s="192" t="s">
        <v>637</v>
      </c>
      <c r="D23" s="1106"/>
      <c r="E23" s="1106"/>
      <c r="F23" s="1106"/>
      <c r="G23" s="1106"/>
      <c r="H23" s="1106"/>
      <c r="I23" s="1106"/>
      <c r="J23" s="1106"/>
      <c r="K23" s="1106"/>
    </row>
    <row r="24" spans="2:11" x14ac:dyDescent="0.25">
      <c r="B24" s="159">
        <v>13</v>
      </c>
      <c r="C24" s="192" t="s">
        <v>638</v>
      </c>
      <c r="D24" s="1106"/>
      <c r="E24" s="1106"/>
      <c r="F24" s="1106"/>
      <c r="G24" s="1106"/>
      <c r="H24" s="1106"/>
      <c r="I24" s="1106"/>
      <c r="J24" s="1106"/>
      <c r="K24" s="1106"/>
    </row>
    <row r="25" spans="2:11" ht="30" x14ac:dyDescent="0.25">
      <c r="B25" s="159">
        <v>14</v>
      </c>
      <c r="C25" s="156" t="s">
        <v>639</v>
      </c>
      <c r="D25" s="1106"/>
      <c r="E25" s="1106"/>
      <c r="F25" s="1106"/>
      <c r="G25" s="1106"/>
      <c r="H25" s="1106"/>
      <c r="I25" s="1106"/>
      <c r="J25" s="1106"/>
      <c r="K25" s="1106"/>
    </row>
    <row r="26" spans="2:11" ht="30" x14ac:dyDescent="0.25">
      <c r="B26" s="159">
        <v>15</v>
      </c>
      <c r="C26" s="156" t="s">
        <v>640</v>
      </c>
      <c r="D26" s="1106"/>
      <c r="E26" s="1106"/>
      <c r="F26" s="1106"/>
      <c r="G26" s="1106"/>
      <c r="H26" s="1106"/>
      <c r="I26" s="1106"/>
      <c r="J26" s="1106"/>
      <c r="K26" s="1106"/>
    </row>
    <row r="27" spans="2:11" ht="30" x14ac:dyDescent="0.25">
      <c r="B27" s="159">
        <v>16</v>
      </c>
      <c r="C27" s="156" t="s">
        <v>641</v>
      </c>
      <c r="D27" s="1350"/>
      <c r="E27" s="1350"/>
      <c r="F27" s="1350"/>
      <c r="G27" s="1350"/>
      <c r="H27" s="1106"/>
      <c r="I27" s="1106"/>
      <c r="J27" s="1106"/>
      <c r="K27" s="1106"/>
    </row>
    <row r="28" spans="2:11" x14ac:dyDescent="0.25">
      <c r="B28" s="1351" t="s">
        <v>642</v>
      </c>
      <c r="C28" s="1351"/>
      <c r="D28" s="1351"/>
      <c r="E28" s="1351"/>
      <c r="F28" s="1351"/>
      <c r="G28" s="1351"/>
      <c r="H28" s="1351"/>
      <c r="I28" s="1351"/>
      <c r="J28" s="1351"/>
      <c r="K28" s="1351"/>
    </row>
    <row r="29" spans="2:11" ht="45" x14ac:dyDescent="0.25">
      <c r="B29" s="159">
        <v>17</v>
      </c>
      <c r="C29" s="156" t="s">
        <v>643</v>
      </c>
      <c r="D29" s="1106"/>
      <c r="E29" s="1106"/>
      <c r="F29" s="1106"/>
      <c r="G29" s="1106"/>
      <c r="H29" s="1106"/>
      <c r="I29" s="1106"/>
      <c r="J29" s="1106"/>
      <c r="K29" s="1106"/>
    </row>
    <row r="30" spans="2:11" ht="30" x14ac:dyDescent="0.25">
      <c r="B30" s="159">
        <v>18</v>
      </c>
      <c r="C30" s="156" t="s">
        <v>644</v>
      </c>
      <c r="D30" s="1106"/>
      <c r="E30" s="1106"/>
      <c r="F30" s="1106"/>
      <c r="G30" s="1106"/>
      <c r="H30" s="1106"/>
      <c r="I30" s="1106"/>
      <c r="J30" s="1106"/>
      <c r="K30" s="1106"/>
    </row>
    <row r="31" spans="2:11" ht="30" x14ac:dyDescent="0.25">
      <c r="B31" s="159">
        <v>19</v>
      </c>
      <c r="C31" s="156" t="s">
        <v>645</v>
      </c>
      <c r="D31" s="1106"/>
      <c r="E31" s="1106"/>
      <c r="F31" s="1106"/>
      <c r="G31" s="1106"/>
      <c r="H31" s="1106"/>
      <c r="I31" s="1106"/>
      <c r="J31" s="1106"/>
      <c r="K31" s="1106"/>
    </row>
    <row r="32" spans="2:11" x14ac:dyDescent="0.25">
      <c r="B32" s="1343" t="s">
        <v>646</v>
      </c>
      <c r="C32" s="1352" t="s">
        <v>647</v>
      </c>
      <c r="D32" s="1350"/>
      <c r="E32" s="1350"/>
      <c r="F32" s="1350"/>
      <c r="G32" s="1350"/>
      <c r="H32" s="1353"/>
      <c r="I32" s="1353"/>
      <c r="J32" s="1353"/>
      <c r="K32" s="1353"/>
    </row>
    <row r="33" spans="2:11" x14ac:dyDescent="0.25">
      <c r="B33" s="1343"/>
      <c r="C33" s="1352"/>
      <c r="D33" s="1350"/>
      <c r="E33" s="1350"/>
      <c r="F33" s="1350"/>
      <c r="G33" s="1350"/>
      <c r="H33" s="1353"/>
      <c r="I33" s="1353"/>
      <c r="J33" s="1353"/>
      <c r="K33" s="1353"/>
    </row>
    <row r="34" spans="2:11" x14ac:dyDescent="0.25">
      <c r="B34" s="1343" t="s">
        <v>648</v>
      </c>
      <c r="C34" s="1352" t="s">
        <v>649</v>
      </c>
      <c r="D34" s="1350"/>
      <c r="E34" s="1350"/>
      <c r="F34" s="1350"/>
      <c r="G34" s="1350"/>
      <c r="H34" s="1353"/>
      <c r="I34" s="1353"/>
      <c r="J34" s="1353"/>
      <c r="K34" s="1353"/>
    </row>
    <row r="35" spans="2:11" x14ac:dyDescent="0.25">
      <c r="B35" s="1343"/>
      <c r="C35" s="1352"/>
      <c r="D35" s="1350"/>
      <c r="E35" s="1350"/>
      <c r="F35" s="1350"/>
      <c r="G35" s="1350"/>
      <c r="H35" s="1353"/>
      <c r="I35" s="1353"/>
      <c r="J35" s="1353"/>
      <c r="K35" s="1353"/>
    </row>
    <row r="36" spans="2:11" ht="30" x14ac:dyDescent="0.25">
      <c r="B36" s="159">
        <v>20</v>
      </c>
      <c r="C36" s="156" t="s">
        <v>650</v>
      </c>
      <c r="D36" s="1106"/>
      <c r="E36" s="1106"/>
      <c r="F36" s="1106"/>
      <c r="G36" s="1106"/>
      <c r="H36" s="1106"/>
      <c r="I36" s="1106"/>
      <c r="J36" s="1106"/>
      <c r="K36" s="1106"/>
    </row>
    <row r="37" spans="2:11" x14ac:dyDescent="0.25">
      <c r="B37" s="1343" t="s">
        <v>277</v>
      </c>
      <c r="C37" s="1354" t="s">
        <v>651</v>
      </c>
      <c r="D37" s="1353"/>
      <c r="E37" s="1353"/>
      <c r="F37" s="1353"/>
      <c r="G37" s="1353"/>
      <c r="H37" s="1353"/>
      <c r="I37" s="1353"/>
      <c r="J37" s="1353"/>
      <c r="K37" s="1353"/>
    </row>
    <row r="38" spans="2:11" x14ac:dyDescent="0.25">
      <c r="B38" s="1343"/>
      <c r="C38" s="1354"/>
      <c r="D38" s="1353"/>
      <c r="E38" s="1353"/>
      <c r="F38" s="1353"/>
      <c r="G38" s="1353"/>
      <c r="H38" s="1353"/>
      <c r="I38" s="1353"/>
      <c r="J38" s="1353"/>
      <c r="K38" s="1353"/>
    </row>
    <row r="39" spans="2:11" x14ac:dyDescent="0.25">
      <c r="B39" s="1343" t="s">
        <v>279</v>
      </c>
      <c r="C39" s="1354" t="s">
        <v>652</v>
      </c>
      <c r="D39" s="1353"/>
      <c r="E39" s="1353"/>
      <c r="F39" s="1353"/>
      <c r="G39" s="1353"/>
      <c r="H39" s="1353"/>
      <c r="I39" s="1353"/>
      <c r="J39" s="1353"/>
      <c r="K39" s="1353"/>
    </row>
    <row r="40" spans="2:11" x14ac:dyDescent="0.25">
      <c r="B40" s="1343"/>
      <c r="C40" s="1354"/>
      <c r="D40" s="1353"/>
      <c r="E40" s="1353"/>
      <c r="F40" s="1353"/>
      <c r="G40" s="1353"/>
      <c r="H40" s="1353"/>
      <c r="I40" s="1353"/>
      <c r="J40" s="1353"/>
      <c r="K40" s="1353"/>
    </row>
    <row r="41" spans="2:11" x14ac:dyDescent="0.25">
      <c r="B41" s="1343" t="s">
        <v>281</v>
      </c>
      <c r="C41" s="1354" t="s">
        <v>653</v>
      </c>
      <c r="D41" s="1353"/>
      <c r="E41" s="1353"/>
      <c r="F41" s="1353"/>
      <c r="G41" s="1353"/>
      <c r="H41" s="1353"/>
      <c r="I41" s="1353"/>
      <c r="J41" s="1353"/>
      <c r="K41" s="1353"/>
    </row>
    <row r="42" spans="2:11" x14ac:dyDescent="0.25">
      <c r="B42" s="1343"/>
      <c r="C42" s="1354"/>
      <c r="D42" s="1353"/>
      <c r="E42" s="1353"/>
      <c r="F42" s="1353"/>
      <c r="G42" s="1353"/>
      <c r="H42" s="1353"/>
      <c r="I42" s="1353"/>
      <c r="J42" s="1353"/>
      <c r="K42" s="1353"/>
    </row>
    <row r="43" spans="2:11" x14ac:dyDescent="0.25">
      <c r="B43" s="1355" t="s">
        <v>654</v>
      </c>
      <c r="C43" s="1356"/>
      <c r="D43" s="1356"/>
      <c r="E43" s="1356"/>
      <c r="F43" s="1356"/>
      <c r="G43" s="1356"/>
      <c r="H43" s="1356"/>
      <c r="I43" s="1356"/>
      <c r="J43" s="1356"/>
      <c r="K43" s="1357"/>
    </row>
    <row r="44" spans="2:11" x14ac:dyDescent="0.25">
      <c r="B44" s="194" t="s">
        <v>655</v>
      </c>
      <c r="C44" s="130" t="s">
        <v>656</v>
      </c>
      <c r="D44" s="1358"/>
      <c r="E44" s="1358"/>
      <c r="F44" s="1358"/>
      <c r="G44" s="1358"/>
      <c r="H44" s="1107"/>
      <c r="I44" s="1107"/>
      <c r="J44" s="1107"/>
      <c r="K44" s="1107"/>
    </row>
    <row r="45" spans="2:11" ht="30" x14ac:dyDescent="0.25">
      <c r="B45" s="194">
        <v>22</v>
      </c>
      <c r="C45" s="117" t="s">
        <v>657</v>
      </c>
      <c r="D45" s="1358"/>
      <c r="E45" s="1358"/>
      <c r="F45" s="1358"/>
      <c r="G45" s="1358"/>
      <c r="H45" s="1107"/>
      <c r="I45" s="1107"/>
      <c r="J45" s="1107"/>
      <c r="K45" s="1107"/>
    </row>
    <row r="46" spans="2:11" x14ac:dyDescent="0.25">
      <c r="B46" s="194">
        <v>23</v>
      </c>
      <c r="C46" s="130" t="s">
        <v>658</v>
      </c>
      <c r="D46" s="1358"/>
      <c r="E46" s="1358"/>
      <c r="F46" s="1358"/>
      <c r="G46" s="1358"/>
      <c r="H46" s="130"/>
      <c r="I46" s="130"/>
      <c r="J46" s="130"/>
      <c r="K46" s="130"/>
    </row>
    <row r="48" spans="2:11" x14ac:dyDescent="0.25">
      <c r="B48" s="134"/>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D13"/>
  <sheetViews>
    <sheetView showGridLines="0" zoomScaleNormal="100" workbookViewId="0">
      <selection activeCell="D7" sqref="D7:D13"/>
    </sheetView>
  </sheetViews>
  <sheetFormatPr defaultRowHeight="15" x14ac:dyDescent="0.25"/>
  <cols>
    <col min="3" max="3" width="39.5703125" customWidth="1"/>
    <col min="4" max="4" width="46.5703125" customWidth="1"/>
  </cols>
  <sheetData>
    <row r="3" spans="1:4" x14ac:dyDescent="0.25">
      <c r="B3" s="195" t="s">
        <v>601</v>
      </c>
      <c r="C3" s="1"/>
      <c r="D3" s="1"/>
    </row>
    <row r="4" spans="1:4" x14ac:dyDescent="0.25">
      <c r="B4" s="196" t="s">
        <v>659</v>
      </c>
      <c r="C4" s="1"/>
      <c r="D4" s="1"/>
    </row>
    <row r="5" spans="1:4" ht="15.75" x14ac:dyDescent="0.25">
      <c r="B5" s="184"/>
      <c r="C5" s="1"/>
      <c r="D5" s="1"/>
    </row>
    <row r="6" spans="1:4" x14ac:dyDescent="0.25">
      <c r="B6" s="26" t="s">
        <v>120</v>
      </c>
      <c r="C6" s="1359" t="s">
        <v>127</v>
      </c>
      <c r="D6" s="1360"/>
    </row>
    <row r="7" spans="1:4" ht="47.25" x14ac:dyDescent="0.25">
      <c r="A7" s="197"/>
      <c r="B7" s="26" t="s">
        <v>116</v>
      </c>
      <c r="C7" s="198" t="s">
        <v>660</v>
      </c>
      <c r="D7" s="198"/>
    </row>
    <row r="8" spans="1:4" ht="15.75" x14ac:dyDescent="0.25">
      <c r="A8" s="197"/>
      <c r="B8" s="26" t="s">
        <v>118</v>
      </c>
      <c r="C8" s="198" t="s">
        <v>661</v>
      </c>
      <c r="D8" s="198"/>
    </row>
    <row r="9" spans="1:4" ht="31.5" x14ac:dyDescent="0.25">
      <c r="A9" s="197"/>
      <c r="B9" s="36" t="s">
        <v>152</v>
      </c>
      <c r="C9" s="198" t="s">
        <v>662</v>
      </c>
      <c r="D9" s="198"/>
    </row>
    <row r="10" spans="1:4" ht="31.5" x14ac:dyDescent="0.25">
      <c r="A10" s="197"/>
      <c r="B10" s="26" t="s">
        <v>137</v>
      </c>
      <c r="C10" s="198" t="s">
        <v>663</v>
      </c>
      <c r="D10" s="198"/>
    </row>
    <row r="11" spans="1:4" ht="31.5" x14ac:dyDescent="0.25">
      <c r="A11" s="197"/>
      <c r="B11" s="36" t="s">
        <v>139</v>
      </c>
      <c r="C11" s="198" t="s">
        <v>664</v>
      </c>
      <c r="D11" s="198"/>
    </row>
    <row r="12" spans="1:4" ht="15.75" x14ac:dyDescent="0.25">
      <c r="A12" s="197"/>
      <c r="B12" s="26" t="s">
        <v>142</v>
      </c>
      <c r="C12" s="198" t="s">
        <v>665</v>
      </c>
      <c r="D12" s="198"/>
    </row>
    <row r="13" spans="1:4" ht="94.5" x14ac:dyDescent="0.25">
      <c r="A13" s="197"/>
      <c r="B13" s="26" t="s">
        <v>145</v>
      </c>
      <c r="C13" s="198" t="s">
        <v>666</v>
      </c>
      <c r="D13" s="198"/>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45"/>
  <sheetViews>
    <sheetView showGridLines="0" topLeftCell="A32" zoomScale="120" zoomScaleNormal="120" zoomScalePageLayoutView="115" workbookViewId="0">
      <selection activeCell="A45" sqref="A45:XFD45"/>
    </sheetView>
  </sheetViews>
  <sheetFormatPr defaultColWidth="9.140625" defaultRowHeight="15" x14ac:dyDescent="0.25"/>
  <cols>
    <col min="1" max="1" width="1" style="41" customWidth="1"/>
    <col min="2" max="2" width="7.85546875" style="41" customWidth="1"/>
    <col min="3" max="3" width="64.42578125" style="41" customWidth="1"/>
    <col min="4" max="4" width="13.85546875" style="41" customWidth="1"/>
    <col min="5" max="5" width="14.140625" style="41" customWidth="1"/>
    <col min="6" max="6" width="16.5703125" style="41" customWidth="1"/>
    <col min="7" max="7" width="9.140625" style="41" customWidth="1"/>
    <col min="8" max="16384" width="9.140625" style="41"/>
  </cols>
  <sheetData>
    <row r="1" spans="1:8" x14ac:dyDescent="0.25">
      <c r="A1" s="40"/>
      <c r="B1" s="40"/>
      <c r="C1" s="40"/>
      <c r="D1" s="40"/>
      <c r="E1" s="40"/>
      <c r="F1" s="40"/>
    </row>
    <row r="2" spans="1:8" x14ac:dyDescent="0.25">
      <c r="A2" s="40"/>
      <c r="B2" s="49" t="s">
        <v>3</v>
      </c>
    </row>
    <row r="3" spans="1:8" x14ac:dyDescent="0.25">
      <c r="A3" s="40"/>
    </row>
    <row r="4" spans="1:8" x14ac:dyDescent="0.25">
      <c r="A4" s="40"/>
      <c r="D4" s="1167" t="s">
        <v>2160</v>
      </c>
      <c r="E4" s="1167" t="s">
        <v>2158</v>
      </c>
    </row>
    <row r="5" spans="1:8" ht="45" x14ac:dyDescent="0.25">
      <c r="A5" s="40"/>
      <c r="B5" s="1208"/>
      <c r="C5" s="1209"/>
      <c r="D5" s="1207" t="s">
        <v>4</v>
      </c>
      <c r="E5" s="1207"/>
      <c r="F5" s="36" t="s">
        <v>5</v>
      </c>
    </row>
    <row r="6" spans="1:8" x14ac:dyDescent="0.25">
      <c r="A6" s="40"/>
      <c r="B6" s="1208"/>
      <c r="C6" s="1209"/>
      <c r="D6" s="36" t="s">
        <v>6</v>
      </c>
      <c r="E6" s="36" t="s">
        <v>7</v>
      </c>
      <c r="F6" s="36" t="s">
        <v>8</v>
      </c>
    </row>
    <row r="7" spans="1:8" x14ac:dyDescent="0.25">
      <c r="A7" s="40"/>
      <c r="B7" s="1210"/>
      <c r="C7" s="1211"/>
      <c r="D7" s="1181" t="s">
        <v>9</v>
      </c>
      <c r="E7" s="1181" t="s">
        <v>10</v>
      </c>
      <c r="F7" s="36" t="s">
        <v>9</v>
      </c>
    </row>
    <row r="8" spans="1:8" x14ac:dyDescent="0.25">
      <c r="A8" s="40"/>
      <c r="B8" s="36">
        <v>1</v>
      </c>
      <c r="C8" s="37" t="s">
        <v>11</v>
      </c>
      <c r="D8" s="923">
        <v>21336.601766510001</v>
      </c>
      <c r="E8" s="923">
        <v>22041.499873889901</v>
      </c>
      <c r="F8" s="923">
        <v>1706.9281413208</v>
      </c>
    </row>
    <row r="9" spans="1:8" x14ac:dyDescent="0.25">
      <c r="A9" s="40"/>
      <c r="B9" s="36">
        <v>2</v>
      </c>
      <c r="C9" s="42" t="s">
        <v>12</v>
      </c>
      <c r="D9" s="923">
        <v>0</v>
      </c>
      <c r="E9" s="923">
        <v>0</v>
      </c>
      <c r="F9" s="923">
        <v>0</v>
      </c>
      <c r="G9" s="924"/>
      <c r="H9" s="924"/>
    </row>
    <row r="10" spans="1:8" x14ac:dyDescent="0.25">
      <c r="A10" s="40"/>
      <c r="B10" s="36">
        <v>3</v>
      </c>
      <c r="C10" s="42" t="s">
        <v>121</v>
      </c>
      <c r="D10" s="923"/>
      <c r="E10" s="923"/>
      <c r="F10" s="923">
        <v>0</v>
      </c>
      <c r="G10" s="924"/>
      <c r="H10" s="924"/>
    </row>
    <row r="11" spans="1:8" x14ac:dyDescent="0.25">
      <c r="A11" s="40"/>
      <c r="B11" s="36">
        <v>4</v>
      </c>
      <c r="C11" s="42" t="s">
        <v>13</v>
      </c>
      <c r="D11" s="37"/>
      <c r="E11" s="923"/>
      <c r="F11" s="922">
        <v>0</v>
      </c>
    </row>
    <row r="12" spans="1:8" x14ac:dyDescent="0.25">
      <c r="A12" s="40"/>
      <c r="B12" s="36" t="s">
        <v>14</v>
      </c>
      <c r="C12" s="42" t="s">
        <v>15</v>
      </c>
      <c r="D12" s="37"/>
      <c r="E12" s="923"/>
      <c r="F12" s="922">
        <v>0</v>
      </c>
    </row>
    <row r="13" spans="1:8" x14ac:dyDescent="0.25">
      <c r="A13" s="40"/>
      <c r="B13" s="36">
        <v>5</v>
      </c>
      <c r="C13" s="42" t="s">
        <v>122</v>
      </c>
      <c r="D13" s="1055">
        <v>21336.601766510001</v>
      </c>
      <c r="E13" s="923">
        <v>22041.499873889901</v>
      </c>
      <c r="F13" s="923">
        <v>1706.9281413208</v>
      </c>
    </row>
    <row r="14" spans="1:8" x14ac:dyDescent="0.25">
      <c r="A14" s="40"/>
      <c r="B14" s="36">
        <v>6</v>
      </c>
      <c r="C14" s="37" t="s">
        <v>16</v>
      </c>
      <c r="D14" s="923">
        <v>19.387861999999998</v>
      </c>
      <c r="E14" s="923">
        <v>62.998657000000001</v>
      </c>
      <c r="F14" s="923">
        <v>1.55102896</v>
      </c>
      <c r="G14" s="925"/>
      <c r="H14" s="924"/>
    </row>
    <row r="15" spans="1:8" x14ac:dyDescent="0.25">
      <c r="A15" s="40"/>
      <c r="B15" s="36">
        <v>7</v>
      </c>
      <c r="C15" s="42" t="s">
        <v>12</v>
      </c>
      <c r="D15" s="37"/>
      <c r="E15" s="923"/>
      <c r="F15" s="922">
        <v>0</v>
      </c>
      <c r="G15" s="926"/>
    </row>
    <row r="16" spans="1:8" x14ac:dyDescent="0.25">
      <c r="A16" s="40"/>
      <c r="B16" s="36">
        <v>8</v>
      </c>
      <c r="C16" s="42" t="s">
        <v>17</v>
      </c>
      <c r="D16" s="37"/>
      <c r="E16" s="923"/>
      <c r="F16" s="922">
        <v>0</v>
      </c>
      <c r="G16" s="926"/>
    </row>
    <row r="17" spans="1:8" x14ac:dyDescent="0.25">
      <c r="A17" s="40"/>
      <c r="B17" s="36" t="s">
        <v>18</v>
      </c>
      <c r="C17" s="42" t="s">
        <v>19</v>
      </c>
      <c r="D17" s="37"/>
      <c r="E17" s="923"/>
      <c r="F17" s="922">
        <v>0</v>
      </c>
      <c r="G17" s="926"/>
    </row>
    <row r="18" spans="1:8" x14ac:dyDescent="0.25">
      <c r="A18" s="40"/>
      <c r="B18" s="36" t="s">
        <v>20</v>
      </c>
      <c r="C18" s="42" t="s">
        <v>21</v>
      </c>
      <c r="D18" s="922">
        <v>0</v>
      </c>
      <c r="E18" s="1179">
        <v>0</v>
      </c>
      <c r="F18" s="922">
        <v>0</v>
      </c>
      <c r="G18" s="926"/>
    </row>
    <row r="19" spans="1:8" x14ac:dyDescent="0.25">
      <c r="A19" s="40"/>
      <c r="B19" s="36">
        <v>9</v>
      </c>
      <c r="C19" s="42" t="s">
        <v>22</v>
      </c>
      <c r="D19" s="922">
        <v>19.387861999999998</v>
      </c>
      <c r="E19" s="1179">
        <v>62.998657000000001</v>
      </c>
      <c r="F19" s="922">
        <v>1.55102896</v>
      </c>
      <c r="G19" s="926"/>
    </row>
    <row r="20" spans="1:8" x14ac:dyDescent="0.25">
      <c r="A20" s="40"/>
      <c r="B20" s="36">
        <v>10</v>
      </c>
      <c r="C20" s="46" t="s">
        <v>23</v>
      </c>
      <c r="D20" s="43"/>
      <c r="E20" s="43"/>
      <c r="F20" s="1054">
        <v>0</v>
      </c>
    </row>
    <row r="21" spans="1:8" x14ac:dyDescent="0.25">
      <c r="A21" s="40"/>
      <c r="B21" s="36">
        <v>11</v>
      </c>
      <c r="C21" s="46" t="s">
        <v>23</v>
      </c>
      <c r="D21" s="43"/>
      <c r="E21" s="43"/>
      <c r="F21" s="1054">
        <v>0</v>
      </c>
    </row>
    <row r="22" spans="1:8" x14ac:dyDescent="0.25">
      <c r="A22" s="40"/>
      <c r="B22" s="36">
        <v>12</v>
      </c>
      <c r="C22" s="46" t="s">
        <v>23</v>
      </c>
      <c r="D22" s="43"/>
      <c r="E22" s="43"/>
      <c r="F22" s="1054">
        <v>0</v>
      </c>
    </row>
    <row r="23" spans="1:8" x14ac:dyDescent="0.25">
      <c r="A23" s="40"/>
      <c r="B23" s="36">
        <v>13</v>
      </c>
      <c r="C23" s="46" t="s">
        <v>23</v>
      </c>
      <c r="D23" s="43"/>
      <c r="E23" s="43"/>
      <c r="F23" s="1054">
        <v>0</v>
      </c>
    </row>
    <row r="24" spans="1:8" x14ac:dyDescent="0.25">
      <c r="A24" s="40"/>
      <c r="B24" s="36">
        <v>14</v>
      </c>
      <c r="C24" s="46" t="s">
        <v>23</v>
      </c>
      <c r="D24" s="43"/>
      <c r="E24" s="43"/>
      <c r="F24" s="1054">
        <v>0</v>
      </c>
    </row>
    <row r="25" spans="1:8" x14ac:dyDescent="0.25">
      <c r="A25" s="40"/>
      <c r="B25" s="36">
        <v>15</v>
      </c>
      <c r="C25" s="37" t="s">
        <v>24</v>
      </c>
      <c r="D25" s="838">
        <v>0</v>
      </c>
      <c r="E25" s="923">
        <v>0</v>
      </c>
      <c r="F25" s="923">
        <v>0</v>
      </c>
      <c r="G25" s="924"/>
      <c r="H25" s="924"/>
    </row>
    <row r="26" spans="1:8" ht="15" customHeight="1" x14ac:dyDescent="0.25">
      <c r="A26" s="40"/>
      <c r="B26" s="36">
        <v>16</v>
      </c>
      <c r="C26" s="37" t="s">
        <v>25</v>
      </c>
      <c r="D26" s="838">
        <v>0</v>
      </c>
      <c r="E26" s="923">
        <v>0</v>
      </c>
      <c r="F26" s="923">
        <v>0</v>
      </c>
      <c r="G26" s="924"/>
      <c r="H26" s="924"/>
    </row>
    <row r="27" spans="1:8" x14ac:dyDescent="0.25">
      <c r="A27" s="40"/>
      <c r="B27" s="36">
        <v>17</v>
      </c>
      <c r="C27" s="42" t="s">
        <v>26</v>
      </c>
      <c r="D27" s="37"/>
      <c r="E27" s="923"/>
      <c r="F27" s="922">
        <v>0</v>
      </c>
    </row>
    <row r="28" spans="1:8" x14ac:dyDescent="0.25">
      <c r="A28" s="40"/>
      <c r="B28" s="36">
        <v>18</v>
      </c>
      <c r="C28" s="42" t="s">
        <v>27</v>
      </c>
      <c r="D28" s="37"/>
      <c r="E28" s="923"/>
      <c r="F28" s="922">
        <v>0</v>
      </c>
    </row>
    <row r="29" spans="1:8" x14ac:dyDescent="0.25">
      <c r="A29" s="40"/>
      <c r="B29" s="36">
        <v>19</v>
      </c>
      <c r="C29" s="42" t="s">
        <v>28</v>
      </c>
      <c r="D29" s="37"/>
      <c r="E29" s="923"/>
      <c r="F29" s="922">
        <v>0</v>
      </c>
    </row>
    <row r="30" spans="1:8" x14ac:dyDescent="0.25">
      <c r="A30" s="40"/>
      <c r="B30" s="36" t="s">
        <v>29</v>
      </c>
      <c r="C30" s="42" t="s">
        <v>30</v>
      </c>
      <c r="D30" s="37"/>
      <c r="E30" s="923"/>
      <c r="F30" s="922">
        <v>0</v>
      </c>
    </row>
    <row r="31" spans="1:8" x14ac:dyDescent="0.25">
      <c r="A31" s="40"/>
      <c r="B31" s="36">
        <v>20</v>
      </c>
      <c r="C31" s="37" t="s">
        <v>31</v>
      </c>
      <c r="D31" s="923">
        <v>0</v>
      </c>
      <c r="E31" s="923">
        <v>0</v>
      </c>
      <c r="F31" s="923">
        <v>0</v>
      </c>
      <c r="G31" s="924"/>
      <c r="H31" s="924"/>
    </row>
    <row r="32" spans="1:8" x14ac:dyDescent="0.25">
      <c r="A32" s="40"/>
      <c r="B32" s="36">
        <v>21</v>
      </c>
      <c r="C32" s="42" t="s">
        <v>12</v>
      </c>
      <c r="D32" s="922">
        <v>0</v>
      </c>
      <c r="E32" s="1179">
        <v>0</v>
      </c>
      <c r="F32" s="922">
        <v>0</v>
      </c>
    </row>
    <row r="33" spans="1:8" x14ac:dyDescent="0.25">
      <c r="A33" s="40"/>
      <c r="B33" s="36">
        <v>22</v>
      </c>
      <c r="C33" s="42" t="s">
        <v>32</v>
      </c>
      <c r="D33" s="37"/>
      <c r="E33" s="923"/>
      <c r="F33" s="922">
        <v>0</v>
      </c>
    </row>
    <row r="34" spans="1:8" x14ac:dyDescent="0.25">
      <c r="A34" s="40"/>
      <c r="B34" s="36" t="s">
        <v>33</v>
      </c>
      <c r="C34" s="37" t="s">
        <v>34</v>
      </c>
      <c r="D34" s="37"/>
      <c r="E34" s="923"/>
      <c r="F34" s="922">
        <v>0</v>
      </c>
    </row>
    <row r="35" spans="1:8" x14ac:dyDescent="0.25">
      <c r="A35" s="40"/>
      <c r="B35" s="36">
        <v>23</v>
      </c>
      <c r="C35" s="37" t="s">
        <v>35</v>
      </c>
      <c r="D35" s="927">
        <v>1332.3611083312499</v>
      </c>
      <c r="E35" s="927">
        <v>1393.4682796987499</v>
      </c>
      <c r="F35" s="927">
        <v>106.5888886665</v>
      </c>
      <c r="G35" s="924"/>
      <c r="H35" s="924"/>
    </row>
    <row r="36" spans="1:8" x14ac:dyDescent="0.25">
      <c r="A36" s="40"/>
      <c r="B36" s="36" t="s">
        <v>36</v>
      </c>
      <c r="C36" s="37" t="s">
        <v>37</v>
      </c>
      <c r="D36" s="922">
        <v>0</v>
      </c>
      <c r="E36" s="923">
        <v>0</v>
      </c>
      <c r="F36" s="922">
        <v>0</v>
      </c>
    </row>
    <row r="37" spans="1:8" x14ac:dyDescent="0.25">
      <c r="A37" s="40"/>
      <c r="B37" s="36" t="s">
        <v>38</v>
      </c>
      <c r="C37" s="37" t="s">
        <v>12</v>
      </c>
      <c r="D37" s="922">
        <v>0</v>
      </c>
      <c r="E37" s="923">
        <v>0</v>
      </c>
      <c r="F37" s="922">
        <v>0</v>
      </c>
    </row>
    <row r="38" spans="1:8" x14ac:dyDescent="0.25">
      <c r="A38" s="40"/>
      <c r="B38" s="36" t="s">
        <v>39</v>
      </c>
      <c r="C38" s="37" t="s">
        <v>40</v>
      </c>
      <c r="D38" s="922">
        <v>1332.3611083312499</v>
      </c>
      <c r="E38" s="1179">
        <v>1393.4682796987499</v>
      </c>
      <c r="F38" s="922">
        <v>106.5888886665</v>
      </c>
    </row>
    <row r="39" spans="1:8" ht="30" x14ac:dyDescent="0.25">
      <c r="A39" s="40"/>
      <c r="B39" s="36">
        <v>24</v>
      </c>
      <c r="C39" s="37" t="s">
        <v>41</v>
      </c>
      <c r="D39" s="1055">
        <v>17.052068625</v>
      </c>
      <c r="E39" s="923">
        <v>7.9433471999999998</v>
      </c>
      <c r="F39" s="923">
        <v>1.36416549</v>
      </c>
      <c r="G39" s="924"/>
      <c r="H39" s="924"/>
    </row>
    <row r="40" spans="1:8" x14ac:dyDescent="0.25">
      <c r="A40" s="40"/>
      <c r="B40" s="36">
        <v>25</v>
      </c>
      <c r="C40" s="46" t="s">
        <v>23</v>
      </c>
      <c r="D40" s="43"/>
      <c r="E40" s="43"/>
      <c r="F40" s="1054">
        <v>0</v>
      </c>
    </row>
    <row r="41" spans="1:8" x14ac:dyDescent="0.25">
      <c r="A41" s="40"/>
      <c r="B41" s="36">
        <v>26</v>
      </c>
      <c r="C41" s="46" t="s">
        <v>23</v>
      </c>
      <c r="D41" s="43"/>
      <c r="E41" s="43"/>
      <c r="F41" s="1054">
        <v>0</v>
      </c>
    </row>
    <row r="42" spans="1:8" x14ac:dyDescent="0.25">
      <c r="A42" s="40"/>
      <c r="B42" s="36">
        <v>27</v>
      </c>
      <c r="C42" s="46" t="s">
        <v>23</v>
      </c>
      <c r="D42" s="43"/>
      <c r="E42" s="43"/>
      <c r="F42" s="1054">
        <v>0</v>
      </c>
    </row>
    <row r="43" spans="1:8" x14ac:dyDescent="0.25">
      <c r="A43" s="40"/>
      <c r="B43" s="36">
        <v>28</v>
      </c>
      <c r="C43" s="46" t="s">
        <v>23</v>
      </c>
      <c r="D43" s="43"/>
      <c r="E43" s="43"/>
      <c r="F43" s="1054">
        <v>0</v>
      </c>
    </row>
    <row r="44" spans="1:8" x14ac:dyDescent="0.25">
      <c r="A44" s="40"/>
      <c r="B44" s="44">
        <v>29</v>
      </c>
      <c r="C44" s="45" t="s">
        <v>42</v>
      </c>
      <c r="D44" s="928">
        <v>22705.402805466252</v>
      </c>
      <c r="E44" s="923">
        <v>23505.91015778865</v>
      </c>
      <c r="F44" s="928">
        <v>1816.4322244373002</v>
      </c>
    </row>
    <row r="45" spans="1:8" s="109" customFormat="1" x14ac:dyDescent="0.25">
      <c r="D45" s="1182"/>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H44"/>
  <sheetViews>
    <sheetView showGridLines="0" topLeftCell="A36" zoomScaleNormal="100" workbookViewId="0">
      <selection activeCell="D38" sqref="D38:H44"/>
    </sheetView>
  </sheetViews>
  <sheetFormatPr defaultColWidth="9.140625" defaultRowHeight="15" x14ac:dyDescent="0.25"/>
  <cols>
    <col min="1" max="1" width="3.5703125" style="1" customWidth="1"/>
    <col min="2" max="2" width="9.140625" style="1"/>
    <col min="3" max="3" width="39.42578125" style="1" customWidth="1"/>
    <col min="4" max="4" width="13.85546875" style="1" customWidth="1"/>
    <col min="5" max="5" width="16" style="1" customWidth="1"/>
    <col min="6" max="6" width="18.42578125" style="1" customWidth="1"/>
    <col min="7" max="7" width="12.5703125" style="1" customWidth="1"/>
    <col min="8" max="8" width="17.85546875" style="1" customWidth="1"/>
    <col min="9" max="9" width="16.85546875" style="1" customWidth="1"/>
    <col min="10" max="10" width="18.5703125" style="1" customWidth="1"/>
    <col min="11" max="16384" width="9.140625" style="1"/>
  </cols>
  <sheetData>
    <row r="2" spans="2:8" ht="18.75" x14ac:dyDescent="0.25">
      <c r="B2" s="654" t="s">
        <v>602</v>
      </c>
    </row>
    <row r="3" spans="2:8" x14ac:dyDescent="0.25">
      <c r="B3" s="196" t="s">
        <v>667</v>
      </c>
    </row>
    <row r="4" spans="2:8" s="196" customFormat="1" ht="15.75" thickBot="1" x14ac:dyDescent="0.3"/>
    <row r="5" spans="2:8" ht="15.75" thickBot="1" x14ac:dyDescent="0.3">
      <c r="B5" s="1372"/>
      <c r="C5" s="1373"/>
      <c r="D5" s="199" t="s">
        <v>6</v>
      </c>
      <c r="E5" s="199" t="s">
        <v>7</v>
      </c>
      <c r="F5" s="200" t="s">
        <v>8</v>
      </c>
      <c r="G5" s="201" t="s">
        <v>43</v>
      </c>
      <c r="H5" s="202" t="s">
        <v>44</v>
      </c>
    </row>
    <row r="6" spans="2:8" ht="15.75" customHeight="1" thickBot="1" x14ac:dyDescent="0.3">
      <c r="B6" s="1374" t="s">
        <v>668</v>
      </c>
      <c r="C6" s="1375"/>
      <c r="D6" s="1378" t="s">
        <v>669</v>
      </c>
      <c r="E6" s="1379"/>
      <c r="F6" s="1379"/>
      <c r="G6" s="1380"/>
      <c r="H6" s="1361" t="s">
        <v>670</v>
      </c>
    </row>
    <row r="7" spans="2:8" ht="15" customHeight="1" thickBot="1" x14ac:dyDescent="0.3">
      <c r="B7" s="1376"/>
      <c r="C7" s="1377"/>
      <c r="D7" s="203" t="s">
        <v>671</v>
      </c>
      <c r="E7" s="203" t="s">
        <v>672</v>
      </c>
      <c r="F7" s="203" t="s">
        <v>673</v>
      </c>
      <c r="G7" s="204" t="s">
        <v>674</v>
      </c>
      <c r="H7" s="1362"/>
    </row>
    <row r="8" spans="2:8" ht="15.75" thickBot="1" x14ac:dyDescent="0.3">
      <c r="B8" s="205" t="s">
        <v>675</v>
      </c>
      <c r="C8" s="206"/>
      <c r="D8" s="206"/>
      <c r="E8" s="207"/>
      <c r="F8" s="206"/>
      <c r="G8" s="206"/>
      <c r="H8" s="208"/>
    </row>
    <row r="9" spans="2:8" ht="15.75" thickBot="1" x14ac:dyDescent="0.3">
      <c r="B9" s="209">
        <v>1</v>
      </c>
      <c r="C9" s="210" t="s">
        <v>676</v>
      </c>
      <c r="D9" s="1108"/>
      <c r="E9" s="1109"/>
      <c r="F9" s="1110"/>
      <c r="G9" s="1111"/>
      <c r="H9" s="1112"/>
    </row>
    <row r="10" spans="2:8" ht="15.75" thickBot="1" x14ac:dyDescent="0.3">
      <c r="B10" s="211">
        <v>2</v>
      </c>
      <c r="C10" s="212" t="s">
        <v>677</v>
      </c>
      <c r="D10" s="1113"/>
      <c r="E10" s="1113"/>
      <c r="F10" s="1114"/>
      <c r="G10" s="1115"/>
      <c r="H10" s="1116"/>
    </row>
    <row r="11" spans="2:8" ht="15.75" thickBot="1" x14ac:dyDescent="0.3">
      <c r="B11" s="211">
        <v>3</v>
      </c>
      <c r="C11" s="212" t="s">
        <v>678</v>
      </c>
      <c r="D11" s="1117"/>
      <c r="E11" s="1113"/>
      <c r="F11" s="1114"/>
      <c r="G11" s="1115"/>
      <c r="H11" s="1116"/>
    </row>
    <row r="12" spans="2:8" ht="15.75" thickBot="1" x14ac:dyDescent="0.3">
      <c r="B12" s="213">
        <v>4</v>
      </c>
      <c r="C12" s="210" t="s">
        <v>679</v>
      </c>
      <c r="D12" s="1117"/>
      <c r="E12" s="1109"/>
      <c r="F12" s="1110"/>
      <c r="G12" s="1118"/>
      <c r="H12" s="1119"/>
    </row>
    <row r="13" spans="2:8" ht="15.75" thickBot="1" x14ac:dyDescent="0.3">
      <c r="B13" s="211">
        <v>5</v>
      </c>
      <c r="C13" s="212" t="s">
        <v>628</v>
      </c>
      <c r="D13" s="1117"/>
      <c r="E13" s="1120"/>
      <c r="F13" s="1121"/>
      <c r="G13" s="1115"/>
      <c r="H13" s="1116"/>
    </row>
    <row r="14" spans="2:8" ht="15.75" thickBot="1" x14ac:dyDescent="0.3">
      <c r="B14" s="211">
        <v>6</v>
      </c>
      <c r="C14" s="212" t="s">
        <v>629</v>
      </c>
      <c r="D14" s="1117"/>
      <c r="E14" s="1120"/>
      <c r="F14" s="1121"/>
      <c r="G14" s="1115"/>
      <c r="H14" s="1116"/>
    </row>
    <row r="15" spans="2:8" ht="15.75" thickBot="1" x14ac:dyDescent="0.3">
      <c r="B15" s="213">
        <v>7</v>
      </c>
      <c r="C15" s="210" t="s">
        <v>680</v>
      </c>
      <c r="D15" s="1117"/>
      <c r="E15" s="1109"/>
      <c r="F15" s="1110"/>
      <c r="G15" s="1118"/>
      <c r="H15" s="1119"/>
    </row>
    <row r="16" spans="2:8" ht="15.75" thickBot="1" x14ac:dyDescent="0.3">
      <c r="B16" s="211">
        <v>8</v>
      </c>
      <c r="C16" s="212" t="s">
        <v>681</v>
      </c>
      <c r="D16" s="1117"/>
      <c r="E16" s="1122"/>
      <c r="F16" s="1121"/>
      <c r="G16" s="1115"/>
      <c r="H16" s="1116"/>
    </row>
    <row r="17" spans="2:8" ht="15.75" thickBot="1" x14ac:dyDescent="0.3">
      <c r="B17" s="211">
        <v>9</v>
      </c>
      <c r="C17" s="214" t="s">
        <v>682</v>
      </c>
      <c r="D17" s="1117"/>
      <c r="E17" s="1120"/>
      <c r="F17" s="1121"/>
      <c r="G17" s="1115"/>
      <c r="H17" s="1116"/>
    </row>
    <row r="18" spans="2:8" ht="15.75" thickBot="1" x14ac:dyDescent="0.3">
      <c r="B18" s="213">
        <v>10</v>
      </c>
      <c r="C18" s="210" t="s">
        <v>683</v>
      </c>
      <c r="D18" s="1117"/>
      <c r="E18" s="1109"/>
      <c r="F18" s="1110"/>
      <c r="G18" s="1118"/>
      <c r="H18" s="1119"/>
    </row>
    <row r="19" spans="2:8" ht="15.75" thickBot="1" x14ac:dyDescent="0.3">
      <c r="B19" s="213">
        <v>11</v>
      </c>
      <c r="C19" s="210" t="s">
        <v>684</v>
      </c>
      <c r="D19" s="1109"/>
      <c r="E19" s="1109"/>
      <c r="F19" s="1110"/>
      <c r="G19" s="1118"/>
      <c r="H19" s="1119"/>
    </row>
    <row r="20" spans="2:8" ht="15.75" thickBot="1" x14ac:dyDescent="0.3">
      <c r="B20" s="211">
        <v>12</v>
      </c>
      <c r="C20" s="212" t="s">
        <v>685</v>
      </c>
      <c r="D20" s="1120"/>
      <c r="E20" s="1117"/>
      <c r="F20" s="1123"/>
      <c r="G20" s="1124"/>
      <c r="H20" s="1125"/>
    </row>
    <row r="21" spans="2:8" ht="45.75" thickBot="1" x14ac:dyDescent="0.3">
      <c r="B21" s="211">
        <v>13</v>
      </c>
      <c r="C21" s="212" t="s">
        <v>686</v>
      </c>
      <c r="D21" s="1117"/>
      <c r="E21" s="1120"/>
      <c r="F21" s="1121"/>
      <c r="G21" s="1115"/>
      <c r="H21" s="1116"/>
    </row>
    <row r="22" spans="2:8" ht="15.75" thickBot="1" x14ac:dyDescent="0.3">
      <c r="B22" s="215">
        <v>14</v>
      </c>
      <c r="C22" s="216" t="s">
        <v>103</v>
      </c>
      <c r="D22" s="1126"/>
      <c r="E22" s="1126"/>
      <c r="F22" s="1127"/>
      <c r="G22" s="1128"/>
      <c r="H22" s="1129"/>
    </row>
    <row r="23" spans="2:8" ht="23.25" customHeight="1" thickBot="1" x14ac:dyDescent="0.3">
      <c r="B23" s="1363" t="s">
        <v>687</v>
      </c>
      <c r="C23" s="1364"/>
      <c r="D23" s="1364"/>
      <c r="E23" s="1364"/>
      <c r="F23" s="1364"/>
      <c r="G23" s="1364"/>
      <c r="H23" s="1365"/>
    </row>
    <row r="24" spans="2:8" ht="15.75" thickBot="1" x14ac:dyDescent="0.3">
      <c r="B24" s="213">
        <v>15</v>
      </c>
      <c r="C24" s="210" t="s">
        <v>625</v>
      </c>
      <c r="D24" s="1130" t="str">
        <f>IF('[8]EU LIQ2'!D24=0,"",'[8]EU LIQ2'!D24)</f>
        <v/>
      </c>
      <c r="E24" s="1131" t="str">
        <f>IF('[8]EU LIQ2'!E24=0,"",'[8]EU LIQ2'!E24)</f>
        <v/>
      </c>
      <c r="F24" s="1132" t="str">
        <f>IF('[8]EU LIQ2'!F24=0,"",'[8]EU LIQ2'!F24)</f>
        <v/>
      </c>
      <c r="G24" s="1133" t="str">
        <f>IF('[8]EU LIQ2'!G24=0,"",'[8]EU LIQ2'!G24)</f>
        <v/>
      </c>
      <c r="H24" s="1119" t="str">
        <f>IF('[8]EU LIQ2'!H24=0,"",'[8]EU LIQ2'!H24)</f>
        <v/>
      </c>
    </row>
    <row r="25" spans="2:8" ht="45.75" thickBot="1" x14ac:dyDescent="0.3">
      <c r="B25" s="213" t="s">
        <v>688</v>
      </c>
      <c r="C25" s="210" t="s">
        <v>689</v>
      </c>
      <c r="D25" s="1134"/>
      <c r="E25" s="1109"/>
      <c r="F25" s="1110"/>
      <c r="G25" s="1135"/>
      <c r="H25" s="1119"/>
    </row>
    <row r="26" spans="2:8" ht="30.75" thickBot="1" x14ac:dyDescent="0.3">
      <c r="B26" s="213">
        <v>16</v>
      </c>
      <c r="C26" s="210" t="s">
        <v>690</v>
      </c>
      <c r="D26" s="1130"/>
      <c r="E26" s="1109"/>
      <c r="F26" s="1110"/>
      <c r="G26" s="1135"/>
      <c r="H26" s="1119"/>
    </row>
    <row r="27" spans="2:8" ht="15.75" thickBot="1" x14ac:dyDescent="0.3">
      <c r="B27" s="213">
        <v>17</v>
      </c>
      <c r="C27" s="210" t="s">
        <v>691</v>
      </c>
      <c r="D27" s="1130"/>
      <c r="E27" s="1109"/>
      <c r="F27" s="1110"/>
      <c r="G27" s="1135"/>
      <c r="H27" s="1119"/>
    </row>
    <row r="28" spans="2:8" ht="60.75" thickBot="1" x14ac:dyDescent="0.3">
      <c r="B28" s="219">
        <v>18</v>
      </c>
      <c r="C28" s="220" t="s">
        <v>692</v>
      </c>
      <c r="D28" s="1130"/>
      <c r="E28" s="1120"/>
      <c r="F28" s="1121"/>
      <c r="G28" s="1136"/>
      <c r="H28" s="1116"/>
    </row>
    <row r="29" spans="2:8" ht="60.75" thickBot="1" x14ac:dyDescent="0.3">
      <c r="B29" s="219">
        <v>19</v>
      </c>
      <c r="C29" s="212" t="s">
        <v>693</v>
      </c>
      <c r="D29" s="1130"/>
      <c r="E29" s="1120"/>
      <c r="F29" s="1121"/>
      <c r="G29" s="1136"/>
      <c r="H29" s="1116"/>
    </row>
    <row r="30" spans="2:8" ht="75.75" thickBot="1" x14ac:dyDescent="0.3">
      <c r="B30" s="219">
        <v>20</v>
      </c>
      <c r="C30" s="212" t="s">
        <v>694</v>
      </c>
      <c r="D30" s="1130"/>
      <c r="E30" s="1120"/>
      <c r="F30" s="1121"/>
      <c r="G30" s="1136"/>
      <c r="H30" s="1116"/>
    </row>
    <row r="31" spans="2:8" ht="45.75" thickBot="1" x14ac:dyDescent="0.3">
      <c r="B31" s="219">
        <v>21</v>
      </c>
      <c r="C31" s="221" t="s">
        <v>695</v>
      </c>
      <c r="D31" s="1130"/>
      <c r="E31" s="1120"/>
      <c r="F31" s="1121"/>
      <c r="G31" s="1136"/>
      <c r="H31" s="1116"/>
    </row>
    <row r="32" spans="2:8" ht="30.75" thickBot="1" x14ac:dyDescent="0.3">
      <c r="B32" s="219">
        <v>22</v>
      </c>
      <c r="C32" s="212" t="s">
        <v>696</v>
      </c>
      <c r="D32" s="1130"/>
      <c r="E32" s="1120"/>
      <c r="F32" s="1121"/>
      <c r="G32" s="1136"/>
      <c r="H32" s="1116"/>
    </row>
    <row r="33" spans="2:8" ht="45.75" thickBot="1" x14ac:dyDescent="0.3">
      <c r="B33" s="219">
        <v>23</v>
      </c>
      <c r="C33" s="221" t="s">
        <v>695</v>
      </c>
      <c r="D33" s="1130"/>
      <c r="E33" s="1120"/>
      <c r="F33" s="1121"/>
      <c r="G33" s="1136"/>
      <c r="H33" s="1116"/>
    </row>
    <row r="34" spans="2:8" ht="90.75" thickBot="1" x14ac:dyDescent="0.3">
      <c r="B34" s="219">
        <v>24</v>
      </c>
      <c r="C34" s="212" t="s">
        <v>697</v>
      </c>
      <c r="D34" s="1130"/>
      <c r="E34" s="1120"/>
      <c r="F34" s="1121"/>
      <c r="G34" s="1136"/>
      <c r="H34" s="1116"/>
    </row>
    <row r="35" spans="2:8" ht="15.75" thickBot="1" x14ac:dyDescent="0.3">
      <c r="B35" s="213">
        <v>25</v>
      </c>
      <c r="C35" s="210" t="s">
        <v>698</v>
      </c>
      <c r="D35" s="1130"/>
      <c r="E35" s="1109"/>
      <c r="F35" s="1110"/>
      <c r="G35" s="1135"/>
      <c r="H35" s="1119"/>
    </row>
    <row r="36" spans="2:8" ht="15.75" thickBot="1" x14ac:dyDescent="0.3">
      <c r="B36" s="213">
        <v>26</v>
      </c>
      <c r="C36" s="210" t="s">
        <v>699</v>
      </c>
      <c r="D36" s="1109" t="str">
        <f>IF('[8]EU LIQ2'!D36=0,"",'[8]EU LIQ2'!D36)</f>
        <v/>
      </c>
      <c r="E36" s="1137" t="str">
        <f>IF('[8]EU LIQ2'!E36=0,"",'[8]EU LIQ2'!E36)</f>
        <v/>
      </c>
      <c r="F36" s="1138" t="str">
        <f>IF('[8]EU LIQ2'!F36=0,"",'[8]EU LIQ2'!F36)</f>
        <v/>
      </c>
      <c r="G36" s="1139" t="str">
        <f>IF('[8]EU LIQ2'!G36=0,"",'[8]EU LIQ2'!G36)</f>
        <v/>
      </c>
      <c r="H36" s="1140" t="str">
        <f>IF('[8]EU LIQ2'!H36=0,"",'[8]EU LIQ2'!H36)</f>
        <v/>
      </c>
    </row>
    <row r="37" spans="2:8" ht="15.75" thickBot="1" x14ac:dyDescent="0.3">
      <c r="B37" s="219">
        <v>27</v>
      </c>
      <c r="C37" s="212" t="s">
        <v>700</v>
      </c>
      <c r="D37" s="1130" t="str">
        <f>IF('[8]EU LIQ2'!D37=0,"",'[8]EU LIQ2'!D37)</f>
        <v/>
      </c>
      <c r="E37" s="1130" t="str">
        <f>IF('[8]EU LIQ2'!E37=0,"",'[8]EU LIQ2'!E37)</f>
        <v/>
      </c>
      <c r="F37" s="1141" t="str">
        <f>IF('[8]EU LIQ2'!F37=0,"",'[8]EU LIQ2'!F37)</f>
        <v/>
      </c>
      <c r="G37" s="1136" t="str">
        <f>IF('[8]EU LIQ2'!G37=0,"",'[8]EU LIQ2'!G37)</f>
        <v/>
      </c>
      <c r="H37" s="1142" t="str">
        <f>IF('[8]EU LIQ2'!H37=0,"",'[8]EU LIQ2'!H37)</f>
        <v/>
      </c>
    </row>
    <row r="38" spans="2:8" ht="60.75" thickBot="1" x14ac:dyDescent="0.3">
      <c r="B38" s="219">
        <v>28</v>
      </c>
      <c r="C38" s="212" t="s">
        <v>701</v>
      </c>
      <c r="D38" s="1130"/>
      <c r="E38" s="1366"/>
      <c r="F38" s="1367"/>
      <c r="G38" s="1368"/>
      <c r="H38" s="1116"/>
    </row>
    <row r="39" spans="2:8" ht="15.75" thickBot="1" x14ac:dyDescent="0.3">
      <c r="B39" s="219">
        <v>29</v>
      </c>
      <c r="C39" s="212" t="s">
        <v>702</v>
      </c>
      <c r="D39" s="1143"/>
      <c r="E39" s="1369"/>
      <c r="F39" s="1370"/>
      <c r="G39" s="1371"/>
      <c r="H39" s="1116"/>
    </row>
    <row r="40" spans="2:8" ht="30.75" thickBot="1" x14ac:dyDescent="0.3">
      <c r="B40" s="219">
        <v>30</v>
      </c>
      <c r="C40" s="212" t="s">
        <v>703</v>
      </c>
      <c r="D40" s="1130"/>
      <c r="E40" s="1366"/>
      <c r="F40" s="1367"/>
      <c r="G40" s="1368"/>
      <c r="H40" s="1116"/>
    </row>
    <row r="41" spans="2:8" ht="30.75" thickBot="1" x14ac:dyDescent="0.3">
      <c r="B41" s="219">
        <v>31</v>
      </c>
      <c r="C41" s="212" t="s">
        <v>704</v>
      </c>
      <c r="D41" s="1130"/>
      <c r="E41" s="1144"/>
      <c r="F41" s="1145"/>
      <c r="G41" s="1136"/>
      <c r="H41" s="1116"/>
    </row>
    <row r="42" spans="2:8" ht="15.75" thickBot="1" x14ac:dyDescent="0.3">
      <c r="B42" s="213">
        <v>32</v>
      </c>
      <c r="C42" s="210" t="s">
        <v>705</v>
      </c>
      <c r="D42" s="1130"/>
      <c r="E42" s="1146"/>
      <c r="F42" s="1147"/>
      <c r="G42" s="1148"/>
      <c r="H42" s="1149"/>
    </row>
    <row r="43" spans="2:8" ht="15.75" thickBot="1" x14ac:dyDescent="0.3">
      <c r="B43" s="222">
        <v>33</v>
      </c>
      <c r="C43" s="216" t="s">
        <v>706</v>
      </c>
      <c r="D43" s="1126"/>
      <c r="E43" s="1126"/>
      <c r="F43" s="1127"/>
      <c r="G43" s="1150"/>
      <c r="H43" s="1129"/>
    </row>
    <row r="44" spans="2:8" ht="30.75" thickBot="1" x14ac:dyDescent="0.3">
      <c r="B44" s="222">
        <v>34</v>
      </c>
      <c r="C44" s="223" t="s">
        <v>707</v>
      </c>
      <c r="D44" s="217"/>
      <c r="E44" s="217"/>
      <c r="F44" s="218"/>
      <c r="G44" s="218"/>
      <c r="H44" s="224"/>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L24"/>
  <sheetViews>
    <sheetView showGridLines="0" workbookViewId="0"/>
  </sheetViews>
  <sheetFormatPr defaultRowHeight="15" x14ac:dyDescent="0.25"/>
  <sheetData>
    <row r="2" spans="2:12" x14ac:dyDescent="0.25">
      <c r="B2" t="s">
        <v>1755</v>
      </c>
    </row>
    <row r="3" spans="2:12" x14ac:dyDescent="0.25">
      <c r="B3" t="s">
        <v>1756</v>
      </c>
    </row>
    <row r="5" spans="2:12" x14ac:dyDescent="0.25">
      <c r="B5" s="1199" t="s">
        <v>708</v>
      </c>
      <c r="C5" s="1200"/>
      <c r="D5" s="1200"/>
      <c r="E5" s="1200"/>
      <c r="F5" s="1200"/>
      <c r="G5" s="1200"/>
      <c r="H5" s="1200"/>
      <c r="I5" s="1200"/>
      <c r="J5" s="1200"/>
      <c r="K5" s="1200"/>
      <c r="L5" s="1201"/>
    </row>
    <row r="6" spans="2:12" x14ac:dyDescent="0.25">
      <c r="B6" s="1202" t="s">
        <v>709</v>
      </c>
      <c r="C6" s="1198"/>
      <c r="D6" s="1198"/>
      <c r="E6" s="1198"/>
      <c r="F6" s="1198"/>
      <c r="G6" s="1198"/>
      <c r="H6" s="1198"/>
      <c r="I6" s="1198"/>
      <c r="J6" s="1198"/>
      <c r="K6" s="1198"/>
      <c r="L6" s="1203"/>
    </row>
    <row r="7" spans="2:12" ht="22.5" customHeight="1" x14ac:dyDescent="0.25">
      <c r="B7" s="1202" t="s">
        <v>710</v>
      </c>
      <c r="C7" s="1198"/>
      <c r="D7" s="1198"/>
      <c r="E7" s="1198"/>
      <c r="F7" s="1198"/>
      <c r="G7" s="1198"/>
      <c r="H7" s="1198"/>
      <c r="I7" s="1198"/>
      <c r="J7" s="1198"/>
      <c r="K7" s="1198"/>
      <c r="L7" s="1203"/>
    </row>
    <row r="8" spans="2:12" x14ac:dyDescent="0.25">
      <c r="B8" s="1202" t="s">
        <v>711</v>
      </c>
      <c r="C8" s="1198"/>
      <c r="D8" s="1198"/>
      <c r="E8" s="1198"/>
      <c r="F8" s="1198"/>
      <c r="G8" s="1198"/>
      <c r="H8" s="1198"/>
      <c r="I8" s="1198"/>
      <c r="J8" s="1198"/>
      <c r="K8" s="1198"/>
      <c r="L8" s="1203"/>
    </row>
    <row r="9" spans="2:12" ht="22.5" customHeight="1" x14ac:dyDescent="0.25">
      <c r="B9" s="1202" t="s">
        <v>712</v>
      </c>
      <c r="C9" s="1198"/>
      <c r="D9" s="1198"/>
      <c r="E9" s="1198"/>
      <c r="F9" s="1198"/>
      <c r="G9" s="1198"/>
      <c r="H9" s="1198"/>
      <c r="I9" s="1198"/>
      <c r="J9" s="1198"/>
      <c r="K9" s="1198"/>
      <c r="L9" s="1203"/>
    </row>
    <row r="10" spans="2:12" ht="22.5" customHeight="1" x14ac:dyDescent="0.25">
      <c r="B10" s="1202" t="s">
        <v>713</v>
      </c>
      <c r="C10" s="1198"/>
      <c r="D10" s="1198"/>
      <c r="E10" s="1198"/>
      <c r="F10" s="1198"/>
      <c r="G10" s="1198"/>
      <c r="H10" s="1198"/>
      <c r="I10" s="1198"/>
      <c r="J10" s="1198"/>
      <c r="K10" s="1198"/>
      <c r="L10" s="1203"/>
    </row>
    <row r="11" spans="2:12" x14ac:dyDescent="0.25">
      <c r="B11" s="1202" t="s">
        <v>714</v>
      </c>
      <c r="C11" s="1198"/>
      <c r="D11" s="1198"/>
      <c r="E11" s="1198"/>
      <c r="F11" s="1198"/>
      <c r="G11" s="1198"/>
      <c r="H11" s="1198"/>
      <c r="I11" s="1198"/>
      <c r="J11" s="1198"/>
      <c r="K11" s="1198"/>
      <c r="L11" s="1203"/>
    </row>
    <row r="12" spans="2:12" ht="22.5" customHeight="1" x14ac:dyDescent="0.25">
      <c r="B12" s="1202" t="s">
        <v>715</v>
      </c>
      <c r="C12" s="1198"/>
      <c r="D12" s="1198"/>
      <c r="E12" s="1198"/>
      <c r="F12" s="1198"/>
      <c r="G12" s="1198"/>
      <c r="H12" s="1198"/>
      <c r="I12" s="1198"/>
      <c r="J12" s="1198"/>
      <c r="K12" s="1198"/>
      <c r="L12" s="1203"/>
    </row>
    <row r="13" spans="2:12" ht="22.5" customHeight="1" x14ac:dyDescent="0.25">
      <c r="B13" s="1202" t="s">
        <v>716</v>
      </c>
      <c r="C13" s="1198"/>
      <c r="D13" s="1198"/>
      <c r="E13" s="1198"/>
      <c r="F13" s="1198"/>
      <c r="G13" s="1198"/>
      <c r="H13" s="1198"/>
      <c r="I13" s="1198"/>
      <c r="J13" s="1198"/>
      <c r="K13" s="1198"/>
      <c r="L13" s="1203"/>
    </row>
    <row r="14" spans="2:12" ht="22.5" customHeight="1" x14ac:dyDescent="0.25">
      <c r="B14" s="1202" t="s">
        <v>717</v>
      </c>
      <c r="C14" s="1198"/>
      <c r="D14" s="1198"/>
      <c r="E14" s="1198"/>
      <c r="F14" s="1198"/>
      <c r="G14" s="1198"/>
      <c r="H14" s="1198"/>
      <c r="I14" s="1198"/>
      <c r="J14" s="1198"/>
      <c r="K14" s="1198"/>
      <c r="L14" s="1203"/>
    </row>
    <row r="15" spans="2:12" ht="22.5" customHeight="1" x14ac:dyDescent="0.25">
      <c r="B15" s="1202" t="s">
        <v>718</v>
      </c>
      <c r="C15" s="1198"/>
      <c r="D15" s="1198"/>
      <c r="E15" s="1198"/>
      <c r="F15" s="1198"/>
      <c r="G15" s="1198"/>
      <c r="H15" s="1198"/>
      <c r="I15" s="1198"/>
      <c r="J15" s="1198"/>
      <c r="K15" s="1198"/>
      <c r="L15" s="1203"/>
    </row>
    <row r="16" spans="2:12" ht="22.5" customHeight="1" x14ac:dyDescent="0.25">
      <c r="B16" s="1202" t="s">
        <v>719</v>
      </c>
      <c r="C16" s="1198"/>
      <c r="D16" s="1198"/>
      <c r="E16" s="1198"/>
      <c r="F16" s="1198"/>
      <c r="G16" s="1198"/>
      <c r="H16" s="1198"/>
      <c r="I16" s="1198"/>
      <c r="J16" s="1198"/>
      <c r="K16" s="1198"/>
      <c r="L16" s="1203"/>
    </row>
    <row r="17" spans="2:12" ht="22.5" customHeight="1" x14ac:dyDescent="0.25">
      <c r="B17" s="1202" t="s">
        <v>720</v>
      </c>
      <c r="C17" s="1198"/>
      <c r="D17" s="1198"/>
      <c r="E17" s="1198"/>
      <c r="F17" s="1198"/>
      <c r="G17" s="1198"/>
      <c r="H17" s="1198"/>
      <c r="I17" s="1198"/>
      <c r="J17" s="1198"/>
      <c r="K17" s="1198"/>
      <c r="L17" s="1203"/>
    </row>
    <row r="18" spans="2:12" ht="22.5" customHeight="1" x14ac:dyDescent="0.25">
      <c r="B18" s="1204" t="s">
        <v>721</v>
      </c>
      <c r="C18" s="1205"/>
      <c r="D18" s="1205"/>
      <c r="E18" s="1205"/>
      <c r="F18" s="1205"/>
      <c r="G18" s="1205"/>
      <c r="H18" s="1205"/>
      <c r="I18" s="1205"/>
      <c r="J18" s="1205"/>
      <c r="K18" s="1205"/>
      <c r="L18" s="1206"/>
    </row>
    <row r="19" spans="2:12" ht="22.5" customHeight="1" x14ac:dyDescent="0.25"/>
    <row r="20" spans="2:12" ht="22.5" customHeight="1" x14ac:dyDescent="0.25">
      <c r="B20" s="1197"/>
      <c r="C20" s="1197"/>
      <c r="D20" s="1197"/>
      <c r="E20" s="1197"/>
      <c r="F20" s="1197"/>
      <c r="G20" s="1197"/>
      <c r="H20" s="1197"/>
      <c r="I20" s="1197"/>
      <c r="J20" s="1197"/>
      <c r="K20" s="1197"/>
      <c r="L20" s="1197"/>
    </row>
    <row r="21" spans="2:12" ht="22.5" customHeight="1" x14ac:dyDescent="0.25">
      <c r="B21" s="1198"/>
      <c r="C21" s="1198"/>
      <c r="D21" s="1198"/>
      <c r="E21" s="1198"/>
      <c r="F21" s="1198"/>
      <c r="G21" s="1198"/>
      <c r="H21" s="1198"/>
      <c r="I21" s="1198"/>
      <c r="J21" s="1198"/>
      <c r="K21" s="1198"/>
      <c r="L21" s="1198"/>
    </row>
    <row r="22" spans="2:12" ht="22.5" customHeight="1" x14ac:dyDescent="0.25">
      <c r="B22" s="1197"/>
      <c r="C22" s="1197"/>
      <c r="D22" s="1197"/>
      <c r="E22" s="1197"/>
      <c r="F22" s="1197"/>
      <c r="G22" s="1197"/>
      <c r="H22" s="1197"/>
      <c r="I22" s="1197"/>
      <c r="J22" s="1197"/>
      <c r="K22" s="1197"/>
      <c r="L22" s="1197"/>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S12"/>
  <sheetViews>
    <sheetView showGridLines="0" view="pageLayout" zoomScaleNormal="100" workbookViewId="0"/>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672" t="s">
        <v>708</v>
      </c>
    </row>
    <row r="4" spans="2:19" x14ac:dyDescent="0.25">
      <c r="B4" s="1382" t="s">
        <v>722</v>
      </c>
      <c r="C4" s="1382"/>
      <c r="D4" s="1382"/>
      <c r="E4" s="1382"/>
      <c r="F4" s="1382"/>
      <c r="G4" s="1382"/>
      <c r="H4" s="1382"/>
      <c r="I4" s="1382"/>
      <c r="J4" s="1382"/>
      <c r="K4" s="1382"/>
      <c r="L4" s="1382"/>
      <c r="M4" s="1382"/>
      <c r="N4" s="1382"/>
      <c r="O4" s="1382"/>
      <c r="P4" s="1382"/>
      <c r="Q4" s="1382"/>
      <c r="R4" s="1382"/>
      <c r="S4" s="1382"/>
    </row>
    <row r="5" spans="2:19" x14ac:dyDescent="0.25">
      <c r="B5" s="1383" t="s">
        <v>723</v>
      </c>
      <c r="C5" s="1383"/>
      <c r="D5" s="1383"/>
      <c r="E5" s="1383"/>
      <c r="F5" s="1383"/>
      <c r="G5" s="1383"/>
      <c r="H5" s="1383"/>
      <c r="I5" s="1383"/>
      <c r="J5" s="1383"/>
      <c r="K5" s="1383"/>
      <c r="L5" s="1383"/>
      <c r="M5" s="1383"/>
      <c r="N5" s="1383"/>
      <c r="O5" s="1383"/>
      <c r="P5" s="1383"/>
      <c r="Q5" s="1383"/>
      <c r="R5" s="1383"/>
      <c r="S5" s="1383"/>
    </row>
    <row r="6" spans="2:19" ht="34.5" customHeight="1" x14ac:dyDescent="0.25">
      <c r="B6" s="225" t="s">
        <v>116</v>
      </c>
      <c r="C6" s="1381" t="s">
        <v>724</v>
      </c>
      <c r="D6" s="1381"/>
      <c r="E6" s="1381"/>
      <c r="F6" s="1381"/>
      <c r="G6" s="1381"/>
      <c r="H6" s="1381"/>
      <c r="I6" s="1381"/>
      <c r="J6" s="1381"/>
      <c r="K6" s="1381"/>
      <c r="L6" s="1381"/>
      <c r="M6" s="1381"/>
      <c r="N6" s="1381"/>
      <c r="O6" s="1381"/>
      <c r="P6" s="1381"/>
      <c r="Q6" s="1381"/>
      <c r="R6" s="1381"/>
      <c r="S6" s="1381"/>
    </row>
    <row r="7" spans="2:19" x14ac:dyDescent="0.25">
      <c r="B7" s="1295" t="s">
        <v>118</v>
      </c>
      <c r="C7" s="1381" t="s">
        <v>725</v>
      </c>
      <c r="D7" s="1381"/>
      <c r="E7" s="1381"/>
      <c r="F7" s="1381"/>
      <c r="G7" s="1381"/>
      <c r="H7" s="1381"/>
      <c r="I7" s="1381"/>
      <c r="J7" s="1381"/>
      <c r="K7" s="1381"/>
      <c r="L7" s="1381"/>
      <c r="M7" s="1381"/>
      <c r="N7" s="1381"/>
      <c r="O7" s="1381"/>
      <c r="P7" s="1381"/>
      <c r="Q7" s="1381"/>
      <c r="R7" s="1381"/>
      <c r="S7" s="1381"/>
    </row>
    <row r="8" spans="2:19" x14ac:dyDescent="0.25">
      <c r="B8" s="1295"/>
      <c r="C8" s="1381"/>
      <c r="D8" s="1381"/>
      <c r="E8" s="1381"/>
      <c r="F8" s="1381"/>
      <c r="G8" s="1381"/>
      <c r="H8" s="1381"/>
      <c r="I8" s="1381"/>
      <c r="J8" s="1381"/>
      <c r="K8" s="1381"/>
      <c r="L8" s="1381"/>
      <c r="M8" s="1381"/>
      <c r="N8" s="1381"/>
      <c r="O8" s="1381"/>
      <c r="P8" s="1381"/>
      <c r="Q8" s="1381"/>
      <c r="R8" s="1381"/>
      <c r="S8" s="1381"/>
    </row>
    <row r="9" spans="2:19" x14ac:dyDescent="0.25">
      <c r="B9" s="1384" t="s">
        <v>152</v>
      </c>
      <c r="C9" s="1381" t="s">
        <v>726</v>
      </c>
      <c r="D9" s="1381"/>
      <c r="E9" s="1381"/>
      <c r="F9" s="1381"/>
      <c r="G9" s="1381"/>
      <c r="H9" s="1381"/>
      <c r="I9" s="1381"/>
      <c r="J9" s="1381"/>
      <c r="K9" s="1381"/>
      <c r="L9" s="1381"/>
      <c r="M9" s="1381"/>
      <c r="N9" s="1381"/>
      <c r="O9" s="1381"/>
      <c r="P9" s="1381"/>
      <c r="Q9" s="1381"/>
      <c r="R9" s="1381"/>
      <c r="S9" s="1381"/>
    </row>
    <row r="10" spans="2:19" x14ac:dyDescent="0.25">
      <c r="B10" s="1384"/>
      <c r="C10" s="1381"/>
      <c r="D10" s="1381"/>
      <c r="E10" s="1381"/>
      <c r="F10" s="1381"/>
      <c r="G10" s="1381"/>
      <c r="H10" s="1381"/>
      <c r="I10" s="1381"/>
      <c r="J10" s="1381"/>
      <c r="K10" s="1381"/>
      <c r="L10" s="1381"/>
      <c r="M10" s="1381"/>
      <c r="N10" s="1381"/>
      <c r="O10" s="1381"/>
      <c r="P10" s="1381"/>
      <c r="Q10" s="1381"/>
      <c r="R10" s="1381"/>
      <c r="S10" s="1381"/>
    </row>
    <row r="11" spans="2:19" x14ac:dyDescent="0.25">
      <c r="B11" s="1295" t="s">
        <v>137</v>
      </c>
      <c r="C11" s="1381" t="s">
        <v>727</v>
      </c>
      <c r="D11" s="1381"/>
      <c r="E11" s="1381"/>
      <c r="F11" s="1381"/>
      <c r="G11" s="1381"/>
      <c r="H11" s="1381"/>
      <c r="I11" s="1381"/>
      <c r="J11" s="1381"/>
      <c r="K11" s="1381"/>
      <c r="L11" s="1381"/>
      <c r="M11" s="1381"/>
      <c r="N11" s="1381"/>
      <c r="O11" s="1381"/>
      <c r="P11" s="1381"/>
      <c r="Q11" s="1381"/>
      <c r="R11" s="1381"/>
      <c r="S11" s="1381"/>
    </row>
    <row r="12" spans="2:19" x14ac:dyDescent="0.25">
      <c r="B12" s="1295"/>
      <c r="C12" s="1381"/>
      <c r="D12" s="1381"/>
      <c r="E12" s="1381"/>
      <c r="F12" s="1381"/>
      <c r="G12" s="1381"/>
      <c r="H12" s="1381"/>
      <c r="I12" s="1381"/>
      <c r="J12" s="1381"/>
      <c r="K12" s="1381"/>
      <c r="L12" s="1381"/>
      <c r="M12" s="1381"/>
      <c r="N12" s="1381"/>
      <c r="O12" s="1381"/>
      <c r="P12" s="1381"/>
      <c r="Q12" s="1381"/>
      <c r="R12" s="1381"/>
      <c r="S12" s="1381"/>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2:T11"/>
  <sheetViews>
    <sheetView showGridLines="0" zoomScaleNormal="100" workbookViewId="0">
      <selection activeCell="T5" sqref="T5"/>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20" ht="18.75" x14ac:dyDescent="0.25">
      <c r="B2" s="672" t="s">
        <v>709</v>
      </c>
    </row>
    <row r="4" spans="2:20" x14ac:dyDescent="0.25">
      <c r="B4" s="1383" t="s">
        <v>723</v>
      </c>
      <c r="C4" s="1383"/>
      <c r="D4" s="1383"/>
      <c r="E4" s="1383"/>
      <c r="F4" s="1383"/>
      <c r="G4" s="1383"/>
      <c r="H4" s="1383"/>
      <c r="I4" s="1383"/>
      <c r="J4" s="1383"/>
      <c r="K4" s="1383"/>
      <c r="L4" s="1383"/>
      <c r="M4" s="1383"/>
      <c r="N4" s="1383"/>
      <c r="O4" s="1383"/>
      <c r="P4" s="1383"/>
      <c r="Q4" s="1383"/>
      <c r="R4" s="1383"/>
      <c r="S4" s="1383"/>
    </row>
    <row r="5" spans="2:20" ht="51.75" customHeight="1" x14ac:dyDescent="0.25">
      <c r="B5" s="225" t="s">
        <v>116</v>
      </c>
      <c r="C5" s="1381" t="s">
        <v>2141</v>
      </c>
      <c r="D5" s="1381"/>
      <c r="E5" s="1381"/>
      <c r="F5" s="1381"/>
      <c r="G5" s="1381"/>
      <c r="H5" s="1381"/>
      <c r="I5" s="1381"/>
      <c r="J5" s="1381"/>
      <c r="K5" s="1381"/>
      <c r="L5" s="1381"/>
      <c r="M5" s="1381"/>
      <c r="N5" s="1381"/>
      <c r="O5" s="1381"/>
      <c r="P5" s="1381"/>
      <c r="Q5" s="1381"/>
      <c r="R5" s="1381"/>
      <c r="S5" s="1381"/>
      <c r="T5" s="1163"/>
    </row>
    <row r="6" spans="2:20" ht="15" customHeight="1" x14ac:dyDescent="0.25">
      <c r="B6" s="1295" t="s">
        <v>118</v>
      </c>
      <c r="C6" s="1381" t="s">
        <v>2142</v>
      </c>
      <c r="D6" s="1381"/>
      <c r="E6" s="1381"/>
      <c r="F6" s="1381"/>
      <c r="G6" s="1381"/>
      <c r="H6" s="1381"/>
      <c r="I6" s="1381"/>
      <c r="J6" s="1381"/>
      <c r="K6" s="1381"/>
      <c r="L6" s="1381"/>
      <c r="M6" s="1381"/>
      <c r="N6" s="1381"/>
      <c r="O6" s="1381"/>
      <c r="P6" s="1381"/>
      <c r="Q6" s="1381"/>
      <c r="R6" s="1381"/>
      <c r="S6" s="1381"/>
    </row>
    <row r="7" spans="2:20" x14ac:dyDescent="0.25">
      <c r="B7" s="1295"/>
      <c r="C7" s="1381"/>
      <c r="D7" s="1381"/>
      <c r="E7" s="1381"/>
      <c r="F7" s="1381"/>
      <c r="G7" s="1381"/>
      <c r="H7" s="1381"/>
      <c r="I7" s="1381"/>
      <c r="J7" s="1381"/>
      <c r="K7" s="1381"/>
      <c r="L7" s="1381"/>
      <c r="M7" s="1381"/>
      <c r="N7" s="1381"/>
      <c r="O7" s="1381"/>
      <c r="P7" s="1381"/>
      <c r="Q7" s="1381"/>
      <c r="R7" s="1381"/>
      <c r="S7" s="1381"/>
    </row>
    <row r="8" spans="2:20" ht="15" customHeight="1" x14ac:dyDescent="0.25">
      <c r="B8" s="1295" t="s">
        <v>152</v>
      </c>
      <c r="C8" s="1381" t="s">
        <v>2143</v>
      </c>
      <c r="D8" s="1381"/>
      <c r="E8" s="1381"/>
      <c r="F8" s="1381"/>
      <c r="G8" s="1381"/>
      <c r="H8" s="1381"/>
      <c r="I8" s="1381"/>
      <c r="J8" s="1381"/>
      <c r="K8" s="1381"/>
      <c r="L8" s="1381"/>
      <c r="M8" s="1381"/>
      <c r="N8" s="1381"/>
      <c r="O8" s="1381"/>
      <c r="P8" s="1381"/>
      <c r="Q8" s="1381"/>
      <c r="R8" s="1381"/>
      <c r="S8" s="1381"/>
    </row>
    <row r="9" spans="2:20" x14ac:dyDescent="0.25">
      <c r="B9" s="1295"/>
      <c r="C9" s="1381"/>
      <c r="D9" s="1381"/>
      <c r="E9" s="1381"/>
      <c r="F9" s="1381"/>
      <c r="G9" s="1381"/>
      <c r="H9" s="1381"/>
      <c r="I9" s="1381"/>
      <c r="J9" s="1381"/>
      <c r="K9" s="1381"/>
      <c r="L9" s="1381"/>
      <c r="M9" s="1381"/>
      <c r="N9" s="1381"/>
      <c r="O9" s="1381"/>
      <c r="P9" s="1381"/>
      <c r="Q9" s="1381"/>
      <c r="R9" s="1381"/>
      <c r="S9" s="1381"/>
    </row>
    <row r="10" spans="2:20" ht="15" customHeight="1" x14ac:dyDescent="0.25">
      <c r="B10" s="1295" t="s">
        <v>137</v>
      </c>
      <c r="C10" s="1381" t="s">
        <v>2144</v>
      </c>
      <c r="D10" s="1381"/>
      <c r="E10" s="1381"/>
      <c r="F10" s="1381"/>
      <c r="G10" s="1381"/>
      <c r="H10" s="1381"/>
      <c r="I10" s="1381"/>
      <c r="J10" s="1381"/>
      <c r="K10" s="1381"/>
      <c r="L10" s="1381"/>
      <c r="M10" s="1381"/>
      <c r="N10" s="1381"/>
      <c r="O10" s="1381"/>
      <c r="P10" s="1381"/>
      <c r="Q10" s="1381"/>
      <c r="R10" s="1381"/>
      <c r="S10" s="1381"/>
    </row>
    <row r="11" spans="2:20" ht="42" customHeight="1" x14ac:dyDescent="0.25">
      <c r="B11" s="1295"/>
      <c r="C11" s="1381"/>
      <c r="D11" s="1381"/>
      <c r="E11" s="1381"/>
      <c r="F11" s="1381"/>
      <c r="G11" s="1381"/>
      <c r="H11" s="1381"/>
      <c r="I11" s="1381"/>
      <c r="J11" s="1381"/>
      <c r="K11" s="1381"/>
      <c r="L11" s="1381"/>
      <c r="M11" s="1381"/>
      <c r="N11" s="1381"/>
      <c r="O11" s="1381"/>
      <c r="P11" s="1381"/>
      <c r="Q11" s="1381"/>
      <c r="R11" s="1381"/>
      <c r="S11" s="1381"/>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74"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0"/>
  <sheetViews>
    <sheetView showGridLines="0" view="pageLayout" topLeftCell="A6" zoomScaleNormal="100" workbookViewId="0">
      <selection activeCell="C8" sqref="C8:Q30"/>
    </sheetView>
  </sheetViews>
  <sheetFormatPr defaultRowHeight="15" x14ac:dyDescent="0.25"/>
  <cols>
    <col min="1" max="1" width="5.85546875" customWidth="1"/>
    <col min="2" max="2" width="24" bestFit="1" customWidth="1"/>
    <col min="15" max="15" width="10.5703125" customWidth="1"/>
  </cols>
  <sheetData>
    <row r="1" spans="1:17" ht="18.75" x14ac:dyDescent="0.25">
      <c r="A1" s="672" t="s">
        <v>728</v>
      </c>
    </row>
    <row r="2" spans="1:17" ht="15.75" x14ac:dyDescent="0.25">
      <c r="A2" s="184"/>
      <c r="B2" s="226"/>
      <c r="C2" s="226"/>
      <c r="D2" s="226"/>
      <c r="E2" s="226"/>
      <c r="F2" s="226"/>
      <c r="G2" s="226"/>
      <c r="H2" s="226"/>
      <c r="I2" s="226"/>
      <c r="J2" s="226"/>
      <c r="K2" s="226"/>
      <c r="L2" s="226"/>
      <c r="M2" s="226"/>
      <c r="N2" s="226"/>
      <c r="O2" s="226"/>
      <c r="P2" s="226"/>
      <c r="Q2" s="226"/>
    </row>
    <row r="3" spans="1:17" ht="16.5" thickBot="1" x14ac:dyDescent="0.3">
      <c r="A3" s="184"/>
      <c r="B3" s="226"/>
      <c r="C3" s="226"/>
      <c r="D3" s="226"/>
      <c r="E3" s="226"/>
      <c r="F3" s="226"/>
      <c r="G3" s="226"/>
      <c r="H3" s="226"/>
      <c r="I3" s="226"/>
      <c r="J3" s="226"/>
      <c r="K3" s="226"/>
      <c r="L3" s="226"/>
      <c r="M3" s="226"/>
      <c r="N3" s="226"/>
      <c r="O3" s="226"/>
      <c r="P3" s="226"/>
      <c r="Q3" s="226"/>
    </row>
    <row r="4" spans="1:17" ht="16.5" thickBot="1" x14ac:dyDescent="0.3">
      <c r="A4" s="227"/>
      <c r="B4" s="227"/>
      <c r="C4" s="881" t="s">
        <v>6</v>
      </c>
      <c r="D4" s="688" t="s">
        <v>7</v>
      </c>
      <c r="E4" s="688" t="s">
        <v>8</v>
      </c>
      <c r="F4" s="688" t="s">
        <v>43</v>
      </c>
      <c r="G4" s="688" t="s">
        <v>44</v>
      </c>
      <c r="H4" s="688" t="s">
        <v>164</v>
      </c>
      <c r="I4" s="688" t="s">
        <v>165</v>
      </c>
      <c r="J4" s="688" t="s">
        <v>197</v>
      </c>
      <c r="K4" s="688" t="s">
        <v>441</v>
      </c>
      <c r="L4" s="688" t="s">
        <v>442</v>
      </c>
      <c r="M4" s="688" t="s">
        <v>443</v>
      </c>
      <c r="N4" s="688" t="s">
        <v>444</v>
      </c>
      <c r="O4" s="688" t="s">
        <v>445</v>
      </c>
      <c r="P4" s="688" t="s">
        <v>729</v>
      </c>
      <c r="Q4" s="688" t="s">
        <v>730</v>
      </c>
    </row>
    <row r="5" spans="1:17" ht="40.5" customHeight="1" thickBot="1" x14ac:dyDescent="0.3">
      <c r="A5" s="227"/>
      <c r="B5" s="227"/>
      <c r="C5" s="1385" t="s">
        <v>731</v>
      </c>
      <c r="D5" s="1386"/>
      <c r="E5" s="1386"/>
      <c r="F5" s="1386"/>
      <c r="G5" s="1386"/>
      <c r="H5" s="1387"/>
      <c r="I5" s="1388" t="s">
        <v>732</v>
      </c>
      <c r="J5" s="1386"/>
      <c r="K5" s="1386"/>
      <c r="L5" s="1386"/>
      <c r="M5" s="1386"/>
      <c r="N5" s="1387"/>
      <c r="O5" s="1389" t="s">
        <v>733</v>
      </c>
      <c r="P5" s="1385" t="s">
        <v>734</v>
      </c>
      <c r="Q5" s="1387"/>
    </row>
    <row r="6" spans="1:17" ht="57.75" customHeight="1" thickBot="1" x14ac:dyDescent="0.3">
      <c r="A6" s="227"/>
      <c r="B6" s="227"/>
      <c r="C6" s="1391" t="s">
        <v>735</v>
      </c>
      <c r="D6" s="1392"/>
      <c r="E6" s="1393"/>
      <c r="F6" s="1394" t="s">
        <v>736</v>
      </c>
      <c r="G6" s="1392"/>
      <c r="H6" s="1393"/>
      <c r="I6" s="1394" t="s">
        <v>737</v>
      </c>
      <c r="J6" s="1392"/>
      <c r="K6" s="1393"/>
      <c r="L6" s="1394" t="s">
        <v>738</v>
      </c>
      <c r="M6" s="1392"/>
      <c r="N6" s="1393"/>
      <c r="O6" s="1390"/>
      <c r="P6" s="1395" t="s">
        <v>735</v>
      </c>
      <c r="Q6" s="1395" t="s">
        <v>736</v>
      </c>
    </row>
    <row r="7" spans="1:17" ht="24.75" thickBot="1" x14ac:dyDescent="0.3">
      <c r="A7" s="227"/>
      <c r="B7" s="228"/>
      <c r="C7" s="882"/>
      <c r="D7" s="688" t="s">
        <v>739</v>
      </c>
      <c r="E7" s="688" t="s">
        <v>740</v>
      </c>
      <c r="F7" s="882"/>
      <c r="G7" s="688" t="s">
        <v>740</v>
      </c>
      <c r="H7" s="688" t="s">
        <v>741</v>
      </c>
      <c r="I7" s="883"/>
      <c r="J7" s="755" t="s">
        <v>739</v>
      </c>
      <c r="K7" s="755" t="s">
        <v>740</v>
      </c>
      <c r="L7" s="882"/>
      <c r="M7" s="755" t="s">
        <v>740</v>
      </c>
      <c r="N7" s="755" t="s">
        <v>741</v>
      </c>
      <c r="O7" s="882"/>
      <c r="P7" s="1396"/>
      <c r="Q7" s="1396"/>
    </row>
    <row r="8" spans="1:17" ht="24.75" thickBot="1" x14ac:dyDescent="0.3">
      <c r="A8" s="885" t="s">
        <v>742</v>
      </c>
      <c r="B8" s="768" t="s">
        <v>743</v>
      </c>
      <c r="C8" s="998"/>
      <c r="D8" s="999"/>
      <c r="E8" s="999"/>
      <c r="F8" s="999"/>
      <c r="G8" s="999"/>
      <c r="H8" s="999"/>
      <c r="I8" s="999"/>
      <c r="J8" s="999"/>
      <c r="K8" s="999"/>
      <c r="L8" s="999"/>
      <c r="M8" s="999"/>
      <c r="N8" s="999"/>
      <c r="O8" s="999"/>
      <c r="P8" s="999"/>
      <c r="Q8" s="999"/>
    </row>
    <row r="9" spans="1:17" ht="15.75" thickBot="1" x14ac:dyDescent="0.3">
      <c r="A9" s="885" t="s">
        <v>461</v>
      </c>
      <c r="B9" s="768" t="s">
        <v>744</v>
      </c>
      <c r="C9" s="1000"/>
      <c r="D9" s="1001"/>
      <c r="E9" s="1001"/>
      <c r="F9" s="1001"/>
      <c r="G9" s="1001"/>
      <c r="H9" s="1001"/>
      <c r="I9" s="1001"/>
      <c r="J9" s="1001"/>
      <c r="K9" s="1001"/>
      <c r="L9" s="1001"/>
      <c r="M9" s="1001"/>
      <c r="N9" s="1001"/>
      <c r="O9" s="1001"/>
      <c r="P9" s="1001"/>
      <c r="Q9" s="1001"/>
    </row>
    <row r="10" spans="1:17" ht="15.75" thickBot="1" x14ac:dyDescent="0.3">
      <c r="A10" s="886" t="s">
        <v>463</v>
      </c>
      <c r="B10" s="884" t="s">
        <v>745</v>
      </c>
      <c r="C10" s="1002"/>
      <c r="D10" s="1003"/>
      <c r="E10" s="1003"/>
      <c r="F10" s="1003"/>
      <c r="G10" s="1003"/>
      <c r="H10" s="1003"/>
      <c r="I10" s="1003"/>
      <c r="J10" s="1003"/>
      <c r="K10" s="1003"/>
      <c r="L10" s="1003"/>
      <c r="M10" s="1003"/>
      <c r="N10" s="1003"/>
      <c r="O10" s="1003"/>
      <c r="P10" s="1003"/>
      <c r="Q10" s="1003"/>
    </row>
    <row r="11" spans="1:17" ht="15.75" thickBot="1" x14ac:dyDescent="0.3">
      <c r="A11" s="886" t="s">
        <v>746</v>
      </c>
      <c r="B11" s="884" t="s">
        <v>747</v>
      </c>
      <c r="C11" s="1002"/>
      <c r="D11" s="1003"/>
      <c r="E11" s="1003"/>
      <c r="F11" s="1003"/>
      <c r="G11" s="1003"/>
      <c r="H11" s="1003"/>
      <c r="I11" s="1003"/>
      <c r="J11" s="1003"/>
      <c r="K11" s="1003"/>
      <c r="L11" s="1003"/>
      <c r="M11" s="1003"/>
      <c r="N11" s="1003"/>
      <c r="O11" s="1003"/>
      <c r="P11" s="1003"/>
      <c r="Q11" s="1003"/>
    </row>
    <row r="12" spans="1:17" ht="15.75" thickBot="1" x14ac:dyDescent="0.3">
      <c r="A12" s="886" t="s">
        <v>748</v>
      </c>
      <c r="B12" s="884" t="s">
        <v>749</v>
      </c>
      <c r="C12" s="1002"/>
      <c r="D12" s="1003"/>
      <c r="E12" s="1003"/>
      <c r="F12" s="1003"/>
      <c r="G12" s="1003"/>
      <c r="H12" s="1003"/>
      <c r="I12" s="1003"/>
      <c r="J12" s="1003"/>
      <c r="K12" s="1003"/>
      <c r="L12" s="1003"/>
      <c r="M12" s="1003"/>
      <c r="N12" s="1003"/>
      <c r="O12" s="1003"/>
      <c r="P12" s="1003"/>
      <c r="Q12" s="1003"/>
    </row>
    <row r="13" spans="1:17" ht="15.75" thickBot="1" x14ac:dyDescent="0.3">
      <c r="A13" s="886" t="s">
        <v>750</v>
      </c>
      <c r="B13" s="884" t="s">
        <v>751</v>
      </c>
      <c r="C13" s="1002"/>
      <c r="D13" s="1003"/>
      <c r="E13" s="1003"/>
      <c r="F13" s="1003"/>
      <c r="G13" s="1003"/>
      <c r="H13" s="1003"/>
      <c r="I13" s="1003"/>
      <c r="J13" s="1003"/>
      <c r="K13" s="1003"/>
      <c r="L13" s="1003"/>
      <c r="M13" s="1003"/>
      <c r="N13" s="1003"/>
      <c r="O13" s="1003"/>
      <c r="P13" s="1003"/>
      <c r="Q13" s="1003"/>
    </row>
    <row r="14" spans="1:17" ht="15.75" thickBot="1" x14ac:dyDescent="0.3">
      <c r="A14" s="886" t="s">
        <v>752</v>
      </c>
      <c r="B14" s="884" t="s">
        <v>753</v>
      </c>
      <c r="C14" s="1002"/>
      <c r="D14" s="1003"/>
      <c r="E14" s="1003"/>
      <c r="F14" s="1003"/>
      <c r="G14" s="1003"/>
      <c r="H14" s="1003"/>
      <c r="I14" s="1003"/>
      <c r="J14" s="1003"/>
      <c r="K14" s="1003"/>
      <c r="L14" s="1003"/>
      <c r="M14" s="1003"/>
      <c r="N14" s="1003"/>
      <c r="O14" s="1003"/>
      <c r="P14" s="1003"/>
      <c r="Q14" s="1003"/>
    </row>
    <row r="15" spans="1:17" ht="15.75" thickBot="1" x14ac:dyDescent="0.3">
      <c r="A15" s="886" t="s">
        <v>754</v>
      </c>
      <c r="B15" s="887" t="s">
        <v>755</v>
      </c>
      <c r="C15" s="1002"/>
      <c r="D15" s="1003"/>
      <c r="E15" s="1003"/>
      <c r="F15" s="1003"/>
      <c r="G15" s="1003"/>
      <c r="H15" s="1003"/>
      <c r="I15" s="1003"/>
      <c r="J15" s="1003"/>
      <c r="K15" s="1003"/>
      <c r="L15" s="1003"/>
      <c r="M15" s="1003"/>
      <c r="N15" s="1003"/>
      <c r="O15" s="1003"/>
      <c r="P15" s="1003"/>
      <c r="Q15" s="1003"/>
    </row>
    <row r="16" spans="1:17" ht="15.75" thickBot="1" x14ac:dyDescent="0.3">
      <c r="A16" s="886" t="s">
        <v>756</v>
      </c>
      <c r="B16" s="884" t="s">
        <v>757</v>
      </c>
      <c r="C16" s="1002"/>
      <c r="D16" s="1003"/>
      <c r="E16" s="1003"/>
      <c r="F16" s="1003"/>
      <c r="G16" s="1003"/>
      <c r="H16" s="1003"/>
      <c r="I16" s="1003"/>
      <c r="J16" s="1003"/>
      <c r="K16" s="1003"/>
      <c r="L16" s="1003"/>
      <c r="M16" s="1003"/>
      <c r="N16" s="1003"/>
      <c r="O16" s="1003"/>
      <c r="P16" s="1003"/>
      <c r="Q16" s="1003"/>
    </row>
    <row r="17" spans="1:17" ht="15.75" thickBot="1" x14ac:dyDescent="0.3">
      <c r="A17" s="888" t="s">
        <v>758</v>
      </c>
      <c r="B17" s="707" t="s">
        <v>759</v>
      </c>
      <c r="C17" s="1000"/>
      <c r="D17" s="1001"/>
      <c r="E17" s="1001"/>
      <c r="F17" s="1001"/>
      <c r="G17" s="1001"/>
      <c r="H17" s="1001"/>
      <c r="I17" s="1001"/>
      <c r="J17" s="1001"/>
      <c r="K17" s="1001"/>
      <c r="L17" s="1001"/>
      <c r="M17" s="1001"/>
      <c r="N17" s="1001"/>
      <c r="O17" s="1001"/>
      <c r="P17" s="1001"/>
      <c r="Q17" s="1001"/>
    </row>
    <row r="18" spans="1:17" ht="15.75" thickBot="1" x14ac:dyDescent="0.3">
      <c r="A18" s="886" t="s">
        <v>760</v>
      </c>
      <c r="B18" s="884" t="s">
        <v>745</v>
      </c>
      <c r="C18" s="1002"/>
      <c r="D18" s="1003"/>
      <c r="E18" s="1003"/>
      <c r="F18" s="1003"/>
      <c r="G18" s="1003"/>
      <c r="H18" s="1003"/>
      <c r="I18" s="1003"/>
      <c r="J18" s="1003"/>
      <c r="K18" s="1003"/>
      <c r="L18" s="1003"/>
      <c r="M18" s="1003"/>
      <c r="N18" s="1003"/>
      <c r="O18" s="1003"/>
      <c r="P18" s="1003"/>
      <c r="Q18" s="1003"/>
    </row>
    <row r="19" spans="1:17" ht="15.75" thickBot="1" x14ac:dyDescent="0.3">
      <c r="A19" s="886" t="s">
        <v>761</v>
      </c>
      <c r="B19" s="884" t="s">
        <v>747</v>
      </c>
      <c r="C19" s="1002"/>
      <c r="D19" s="1003"/>
      <c r="E19" s="1003"/>
      <c r="F19" s="1003"/>
      <c r="G19" s="1003"/>
      <c r="H19" s="1003"/>
      <c r="I19" s="1003"/>
      <c r="J19" s="1003"/>
      <c r="K19" s="1003"/>
      <c r="L19" s="1003"/>
      <c r="M19" s="1003"/>
      <c r="N19" s="1003"/>
      <c r="O19" s="1003"/>
      <c r="P19" s="1003"/>
      <c r="Q19" s="1003"/>
    </row>
    <row r="20" spans="1:17" ht="15.75" thickBot="1" x14ac:dyDescent="0.3">
      <c r="A20" s="886" t="s">
        <v>762</v>
      </c>
      <c r="B20" s="884" t="s">
        <v>749</v>
      </c>
      <c r="C20" s="1002"/>
      <c r="D20" s="1003"/>
      <c r="E20" s="1003"/>
      <c r="F20" s="1003"/>
      <c r="G20" s="1003"/>
      <c r="H20" s="1003"/>
      <c r="I20" s="1003"/>
      <c r="J20" s="1003"/>
      <c r="K20" s="1003"/>
      <c r="L20" s="1003"/>
      <c r="M20" s="1003"/>
      <c r="N20" s="1003"/>
      <c r="O20" s="1003"/>
      <c r="P20" s="1003"/>
      <c r="Q20" s="1003"/>
    </row>
    <row r="21" spans="1:17" ht="15.75" thickBot="1" x14ac:dyDescent="0.3">
      <c r="A21" s="886" t="s">
        <v>763</v>
      </c>
      <c r="B21" s="884" t="s">
        <v>751</v>
      </c>
      <c r="C21" s="1002"/>
      <c r="D21" s="1003"/>
      <c r="E21" s="1003"/>
      <c r="F21" s="1003"/>
      <c r="G21" s="1003"/>
      <c r="H21" s="1003"/>
      <c r="I21" s="1003"/>
      <c r="J21" s="1003"/>
      <c r="K21" s="1003"/>
      <c r="L21" s="1003"/>
      <c r="M21" s="1003"/>
      <c r="N21" s="1003"/>
      <c r="O21" s="1003"/>
      <c r="P21" s="1003"/>
      <c r="Q21" s="1003"/>
    </row>
    <row r="22" spans="1:17" ht="15.75" thickBot="1" x14ac:dyDescent="0.3">
      <c r="A22" s="886" t="s">
        <v>764</v>
      </c>
      <c r="B22" s="884" t="s">
        <v>753</v>
      </c>
      <c r="C22" s="1002"/>
      <c r="D22" s="1003"/>
      <c r="E22" s="1003"/>
      <c r="F22" s="1003"/>
      <c r="G22" s="1003"/>
      <c r="H22" s="1003"/>
      <c r="I22" s="1003"/>
      <c r="J22" s="1003"/>
      <c r="K22" s="1003"/>
      <c r="L22" s="1003"/>
      <c r="M22" s="1003"/>
      <c r="N22" s="1003"/>
      <c r="O22" s="1003"/>
      <c r="P22" s="1003"/>
      <c r="Q22" s="1003"/>
    </row>
    <row r="23" spans="1:17" ht="15.75" thickBot="1" x14ac:dyDescent="0.3">
      <c r="A23" s="888" t="s">
        <v>765</v>
      </c>
      <c r="B23" s="707" t="s">
        <v>526</v>
      </c>
      <c r="C23" s="1000"/>
      <c r="D23" s="1001"/>
      <c r="E23" s="1001"/>
      <c r="F23" s="1001"/>
      <c r="G23" s="1001"/>
      <c r="H23" s="1001"/>
      <c r="I23" s="1001"/>
      <c r="J23" s="1001"/>
      <c r="K23" s="1001"/>
      <c r="L23" s="1001"/>
      <c r="M23" s="1001"/>
      <c r="N23" s="1001"/>
      <c r="O23" s="1001"/>
      <c r="P23" s="1001"/>
      <c r="Q23" s="1001"/>
    </row>
    <row r="24" spans="1:17" ht="15.75" thickBot="1" x14ac:dyDescent="0.3">
      <c r="A24" s="886" t="s">
        <v>766</v>
      </c>
      <c r="B24" s="884" t="s">
        <v>745</v>
      </c>
      <c r="C24" s="1002"/>
      <c r="D24" s="1003"/>
      <c r="E24" s="1003"/>
      <c r="F24" s="1003"/>
      <c r="G24" s="1003"/>
      <c r="H24" s="1003"/>
      <c r="I24" s="1003"/>
      <c r="J24" s="1003"/>
      <c r="K24" s="1003"/>
      <c r="L24" s="1003"/>
      <c r="M24" s="1003"/>
      <c r="N24" s="1003"/>
      <c r="O24" s="1003"/>
      <c r="P24" s="1003"/>
      <c r="Q24" s="1003"/>
    </row>
    <row r="25" spans="1:17" ht="15.75" thickBot="1" x14ac:dyDescent="0.3">
      <c r="A25" s="886" t="s">
        <v>767</v>
      </c>
      <c r="B25" s="884" t="s">
        <v>747</v>
      </c>
      <c r="C25" s="1002"/>
      <c r="D25" s="1003"/>
      <c r="E25" s="1003"/>
      <c r="F25" s="1003"/>
      <c r="G25" s="1003"/>
      <c r="H25" s="1003"/>
      <c r="I25" s="1003"/>
      <c r="J25" s="1003"/>
      <c r="K25" s="1003"/>
      <c r="L25" s="1003"/>
      <c r="M25" s="1003"/>
      <c r="N25" s="1003"/>
      <c r="O25" s="1003"/>
      <c r="P25" s="1003"/>
      <c r="Q25" s="1003"/>
    </row>
    <row r="26" spans="1:17" ht="15.75" thickBot="1" x14ac:dyDescent="0.3">
      <c r="A26" s="886" t="s">
        <v>768</v>
      </c>
      <c r="B26" s="884" t="s">
        <v>749</v>
      </c>
      <c r="C26" s="1002"/>
      <c r="D26" s="1003"/>
      <c r="E26" s="1003"/>
      <c r="F26" s="1003"/>
      <c r="G26" s="1003"/>
      <c r="H26" s="1003"/>
      <c r="I26" s="1003"/>
      <c r="J26" s="1003"/>
      <c r="K26" s="1003"/>
      <c r="L26" s="1003"/>
      <c r="M26" s="1003"/>
      <c r="N26" s="1003"/>
      <c r="O26" s="1003"/>
      <c r="P26" s="1003"/>
      <c r="Q26" s="1003"/>
    </row>
    <row r="27" spans="1:17" ht="15.75" thickBot="1" x14ac:dyDescent="0.3">
      <c r="A27" s="886" t="s">
        <v>769</v>
      </c>
      <c r="B27" s="884" t="s">
        <v>751</v>
      </c>
      <c r="C27" s="1002"/>
      <c r="D27" s="1003"/>
      <c r="E27" s="1003"/>
      <c r="F27" s="1003"/>
      <c r="G27" s="1003"/>
      <c r="H27" s="1003"/>
      <c r="I27" s="1003"/>
      <c r="J27" s="1003"/>
      <c r="K27" s="1003"/>
      <c r="L27" s="1003"/>
      <c r="M27" s="1003"/>
      <c r="N27" s="1003"/>
      <c r="O27" s="1003"/>
      <c r="P27" s="1003"/>
      <c r="Q27" s="1003"/>
    </row>
    <row r="28" spans="1:17" ht="15.75" thickBot="1" x14ac:dyDescent="0.3">
      <c r="A28" s="886" t="s">
        <v>770</v>
      </c>
      <c r="B28" s="884" t="s">
        <v>753</v>
      </c>
      <c r="C28" s="1002"/>
      <c r="D28" s="1003"/>
      <c r="E28" s="1003"/>
      <c r="F28" s="1003"/>
      <c r="G28" s="1003"/>
      <c r="H28" s="1003"/>
      <c r="I28" s="1003"/>
      <c r="J28" s="1003"/>
      <c r="K28" s="1003"/>
      <c r="L28" s="1003"/>
      <c r="M28" s="1003"/>
      <c r="N28" s="1003"/>
      <c r="O28" s="1003"/>
      <c r="P28" s="1003"/>
      <c r="Q28" s="1003"/>
    </row>
    <row r="29" spans="1:17" ht="15.75" thickBot="1" x14ac:dyDescent="0.3">
      <c r="A29" s="886" t="s">
        <v>771</v>
      </c>
      <c r="B29" s="884" t="s">
        <v>757</v>
      </c>
      <c r="C29" s="1002"/>
      <c r="D29" s="1003"/>
      <c r="E29" s="1003"/>
      <c r="F29" s="1003"/>
      <c r="G29" s="1003"/>
      <c r="H29" s="1003"/>
      <c r="I29" s="1003"/>
      <c r="J29" s="1003"/>
      <c r="K29" s="1003"/>
      <c r="L29" s="1003"/>
      <c r="M29" s="1003"/>
      <c r="N29" s="1003"/>
      <c r="O29" s="1003"/>
      <c r="P29" s="1003"/>
      <c r="Q29" s="1003"/>
    </row>
    <row r="30" spans="1:17" ht="15.75" thickBot="1" x14ac:dyDescent="0.3">
      <c r="A30" s="889" t="s">
        <v>772</v>
      </c>
      <c r="B30" s="712" t="s">
        <v>42</v>
      </c>
      <c r="C30" s="1001"/>
      <c r="D30" s="1004"/>
      <c r="E30" s="1004"/>
      <c r="F30" s="1001"/>
      <c r="G30" s="1004"/>
      <c r="H30" s="1004"/>
      <c r="I30" s="1001"/>
      <c r="J30" s="1001"/>
      <c r="K30" s="1001"/>
      <c r="L30" s="1001"/>
      <c r="M30" s="1001"/>
      <c r="N30" s="1001"/>
      <c r="O30" s="1001"/>
      <c r="P30" s="1001"/>
      <c r="Q30" s="1001"/>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7" fitToHeight="0"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672" t="s">
        <v>711</v>
      </c>
    </row>
    <row r="3" spans="2:9" x14ac:dyDescent="0.25">
      <c r="B3" s="230"/>
    </row>
    <row r="4" spans="2:9" x14ac:dyDescent="0.25">
      <c r="B4" s="230"/>
      <c r="D4" s="231" t="s">
        <v>6</v>
      </c>
      <c r="E4" s="231" t="s">
        <v>7</v>
      </c>
      <c r="F4" s="231" t="s">
        <v>8</v>
      </c>
      <c r="G4" s="231" t="s">
        <v>43</v>
      </c>
      <c r="H4" s="231" t="s">
        <v>44</v>
      </c>
      <c r="I4" s="231" t="s">
        <v>164</v>
      </c>
    </row>
    <row r="5" spans="2:9" x14ac:dyDescent="0.25">
      <c r="D5" s="1397" t="s">
        <v>773</v>
      </c>
      <c r="E5" s="1397"/>
      <c r="F5" s="1397"/>
      <c r="G5" s="1397"/>
      <c r="H5" s="1397"/>
      <c r="I5" s="1397"/>
    </row>
    <row r="6" spans="2:9" ht="42" customHeight="1" x14ac:dyDescent="0.25">
      <c r="D6" s="54" t="s">
        <v>774</v>
      </c>
      <c r="E6" s="54" t="s">
        <v>775</v>
      </c>
      <c r="F6" s="54" t="s">
        <v>776</v>
      </c>
      <c r="G6" s="54" t="s">
        <v>777</v>
      </c>
      <c r="H6" s="54" t="s">
        <v>778</v>
      </c>
      <c r="I6" s="54" t="s">
        <v>42</v>
      </c>
    </row>
    <row r="7" spans="2:9" x14ac:dyDescent="0.25">
      <c r="B7" s="152">
        <v>1</v>
      </c>
      <c r="C7" s="232" t="s">
        <v>744</v>
      </c>
      <c r="D7" s="1151"/>
      <c r="E7" s="1151"/>
      <c r="F7" s="1151"/>
      <c r="G7" s="1151"/>
      <c r="H7" s="1151"/>
      <c r="I7" s="1151"/>
    </row>
    <row r="8" spans="2:9" x14ac:dyDescent="0.25">
      <c r="B8" s="152">
        <v>2</v>
      </c>
      <c r="C8" s="232" t="s">
        <v>759</v>
      </c>
      <c r="D8" s="1151"/>
      <c r="E8" s="1151"/>
      <c r="F8" s="1151"/>
      <c r="G8" s="1151"/>
      <c r="H8" s="1151"/>
      <c r="I8" s="1151"/>
    </row>
    <row r="9" spans="2:9" x14ac:dyDescent="0.25">
      <c r="B9" s="233">
        <v>3</v>
      </c>
      <c r="C9" s="234" t="s">
        <v>42</v>
      </c>
      <c r="D9" s="1151"/>
      <c r="E9" s="1151"/>
      <c r="F9" s="1151"/>
      <c r="G9" s="1151"/>
      <c r="H9" s="1151"/>
      <c r="I9" s="1151"/>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672" t="s">
        <v>712</v>
      </c>
      <c r="C2" s="41"/>
      <c r="D2" s="41"/>
      <c r="E2" s="41"/>
    </row>
    <row r="3" spans="2:5" ht="16.5" thickBot="1" x14ac:dyDescent="0.3">
      <c r="B3" s="236"/>
      <c r="C3" s="237"/>
      <c r="D3" s="237"/>
      <c r="E3" s="41"/>
    </row>
    <row r="4" spans="2:5" ht="16.5" thickBot="1" x14ac:dyDescent="0.3">
      <c r="B4" s="236"/>
      <c r="C4" s="237"/>
      <c r="D4" s="740" t="s">
        <v>6</v>
      </c>
      <c r="E4" s="41"/>
    </row>
    <row r="5" spans="2:5" ht="16.5" thickBot="1" x14ac:dyDescent="0.3">
      <c r="B5" s="236"/>
      <c r="C5" s="237"/>
      <c r="D5" s="741" t="s">
        <v>779</v>
      </c>
      <c r="E5" s="41"/>
    </row>
    <row r="6" spans="2:5" ht="25.5" customHeight="1" thickBot="1" x14ac:dyDescent="0.3">
      <c r="B6" s="733" t="s">
        <v>461</v>
      </c>
      <c r="C6" s="734" t="s">
        <v>780</v>
      </c>
      <c r="D6" s="731"/>
      <c r="E6" s="41"/>
    </row>
    <row r="7" spans="2:5" ht="25.5" customHeight="1" thickBot="1" x14ac:dyDescent="0.3">
      <c r="B7" s="735" t="s">
        <v>463</v>
      </c>
      <c r="C7" s="736" t="s">
        <v>781</v>
      </c>
      <c r="D7" s="731"/>
      <c r="E7" s="41"/>
    </row>
    <row r="8" spans="2:5" ht="25.5" customHeight="1" thickBot="1" x14ac:dyDescent="0.3">
      <c r="B8" s="735" t="s">
        <v>746</v>
      </c>
      <c r="C8" s="736" t="s">
        <v>782</v>
      </c>
      <c r="D8" s="731"/>
      <c r="E8" s="41"/>
    </row>
    <row r="9" spans="2:5" ht="25.5" customHeight="1" thickBot="1" x14ac:dyDescent="0.3">
      <c r="B9" s="735" t="s">
        <v>748</v>
      </c>
      <c r="C9" s="737" t="s">
        <v>783</v>
      </c>
      <c r="D9" s="732"/>
      <c r="E9" s="41"/>
    </row>
    <row r="10" spans="2:5" ht="25.5" customHeight="1" thickBot="1" x14ac:dyDescent="0.3">
      <c r="B10" s="735" t="s">
        <v>750</v>
      </c>
      <c r="C10" s="737" t="s">
        <v>784</v>
      </c>
      <c r="D10" s="732"/>
      <c r="E10" s="41"/>
    </row>
    <row r="11" spans="2:5" ht="25.5" customHeight="1" thickBot="1" x14ac:dyDescent="0.3">
      <c r="B11" s="738" t="s">
        <v>752</v>
      </c>
      <c r="C11" s="739" t="s">
        <v>785</v>
      </c>
      <c r="D11" s="732"/>
      <c r="E11" s="41"/>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E18"/>
  <sheetViews>
    <sheetView showGridLines="0" view="pageLayout" topLeftCell="A10" zoomScaleNormal="110"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73"/>
      <c r="B2" s="674" t="s">
        <v>713</v>
      </c>
    </row>
    <row r="3" spans="1:5" ht="16.5" thickBot="1" x14ac:dyDescent="0.3">
      <c r="B3" s="184"/>
      <c r="C3" s="226"/>
      <c r="D3" s="226"/>
      <c r="E3" s="238"/>
    </row>
    <row r="4" spans="1:5" ht="16.5" thickBot="1" x14ac:dyDescent="0.3">
      <c r="B4" s="184"/>
      <c r="C4" s="226"/>
      <c r="D4" s="684" t="s">
        <v>6</v>
      </c>
      <c r="E4" s="685" t="s">
        <v>7</v>
      </c>
    </row>
    <row r="5" spans="1:5" ht="37.5" customHeight="1" thickBot="1" x14ac:dyDescent="0.3">
      <c r="B5" s="184"/>
      <c r="C5" s="226"/>
      <c r="D5" s="686" t="s">
        <v>779</v>
      </c>
      <c r="E5" s="685" t="s">
        <v>786</v>
      </c>
    </row>
    <row r="6" spans="1:5" ht="25.5" customHeight="1" thickBot="1" x14ac:dyDescent="0.3">
      <c r="B6" s="675" t="s">
        <v>461</v>
      </c>
      <c r="C6" s="676" t="s">
        <v>780</v>
      </c>
      <c r="D6" s="726"/>
      <c r="E6" s="727"/>
    </row>
    <row r="7" spans="1:5" ht="25.5" customHeight="1" thickBot="1" x14ac:dyDescent="0.3">
      <c r="B7" s="677" t="s">
        <v>463</v>
      </c>
      <c r="C7" s="678" t="s">
        <v>781</v>
      </c>
      <c r="D7" s="726"/>
      <c r="E7" s="727"/>
    </row>
    <row r="8" spans="1:5" ht="25.5" customHeight="1" thickBot="1" x14ac:dyDescent="0.3">
      <c r="B8" s="677" t="s">
        <v>746</v>
      </c>
      <c r="C8" s="678" t="s">
        <v>782</v>
      </c>
      <c r="D8" s="726"/>
      <c r="E8" s="727"/>
    </row>
    <row r="9" spans="1:5" ht="25.5" customHeight="1" thickBot="1" x14ac:dyDescent="0.3">
      <c r="B9" s="677" t="s">
        <v>748</v>
      </c>
      <c r="C9" s="679" t="s">
        <v>787</v>
      </c>
      <c r="D9" s="726"/>
      <c r="E9" s="727"/>
    </row>
    <row r="10" spans="1:5" ht="25.5" customHeight="1" thickBot="1" x14ac:dyDescent="0.3">
      <c r="B10" s="677" t="s">
        <v>750</v>
      </c>
      <c r="C10" s="679" t="s">
        <v>788</v>
      </c>
      <c r="D10" s="705"/>
      <c r="E10" s="727"/>
    </row>
    <row r="11" spans="1:5" ht="25.5" customHeight="1" thickBot="1" x14ac:dyDescent="0.3">
      <c r="B11" s="677" t="s">
        <v>752</v>
      </c>
      <c r="C11" s="679" t="s">
        <v>789</v>
      </c>
      <c r="D11" s="728"/>
      <c r="E11" s="701"/>
    </row>
    <row r="12" spans="1:5" ht="25.5" customHeight="1" thickBot="1" x14ac:dyDescent="0.3">
      <c r="B12" s="677" t="s">
        <v>754</v>
      </c>
      <c r="C12" s="679" t="s">
        <v>790</v>
      </c>
      <c r="D12" s="705"/>
      <c r="E12" s="701"/>
    </row>
    <row r="13" spans="1:5" ht="25.5" customHeight="1" thickBot="1" x14ac:dyDescent="0.3">
      <c r="B13" s="677" t="s">
        <v>756</v>
      </c>
      <c r="C13" s="679" t="s">
        <v>791</v>
      </c>
      <c r="D13" s="705"/>
      <c r="E13" s="701"/>
    </row>
    <row r="14" spans="1:5" ht="25.5" customHeight="1" thickBot="1" x14ac:dyDescent="0.3">
      <c r="B14" s="677" t="s">
        <v>758</v>
      </c>
      <c r="C14" s="679" t="s">
        <v>792</v>
      </c>
      <c r="D14" s="705"/>
      <c r="E14" s="701"/>
    </row>
    <row r="15" spans="1:5" ht="25.5" customHeight="1" thickBot="1" x14ac:dyDescent="0.3">
      <c r="B15" s="677" t="s">
        <v>760</v>
      </c>
      <c r="C15" s="679" t="s">
        <v>783</v>
      </c>
      <c r="D15" s="705"/>
      <c r="E15" s="727"/>
    </row>
    <row r="16" spans="1:5" ht="25.5" customHeight="1" thickBot="1" x14ac:dyDescent="0.3">
      <c r="B16" s="677" t="s">
        <v>761</v>
      </c>
      <c r="C16" s="679" t="s">
        <v>784</v>
      </c>
      <c r="D16" s="705"/>
      <c r="E16" s="727"/>
    </row>
    <row r="17" spans="2:5" ht="25.5" customHeight="1" thickBot="1" x14ac:dyDescent="0.3">
      <c r="B17" s="680" t="s">
        <v>762</v>
      </c>
      <c r="C17" s="681" t="s">
        <v>793</v>
      </c>
      <c r="D17" s="729"/>
      <c r="E17" s="730"/>
    </row>
    <row r="18" spans="2:5" ht="25.5" customHeight="1" thickBot="1" x14ac:dyDescent="0.3">
      <c r="B18" s="682" t="s">
        <v>763</v>
      </c>
      <c r="C18" s="683" t="s">
        <v>785</v>
      </c>
      <c r="D18" s="705"/>
      <c r="E18" s="727"/>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17"/>
  <sheetViews>
    <sheetView showGridLines="0" view="pageLayout" zoomScaleNormal="100" workbookViewId="0">
      <selection activeCell="C7" sqref="C7:J17"/>
    </sheetView>
  </sheetViews>
  <sheetFormatPr defaultRowHeight="15" x14ac:dyDescent="0.25"/>
  <cols>
    <col min="2" max="2" width="26" customWidth="1"/>
    <col min="3" max="3" width="13.42578125" customWidth="1"/>
    <col min="4" max="4" width="12.7109375" customWidth="1"/>
    <col min="5" max="6" width="13.28515625" customWidth="1"/>
    <col min="7" max="7" width="14.42578125" customWidth="1"/>
    <col min="8" max="8" width="17" customWidth="1"/>
    <col min="9" max="9" width="17.85546875" customWidth="1"/>
    <col min="10" max="10" width="18.5703125" customWidth="1"/>
  </cols>
  <sheetData>
    <row r="1" spans="1:10" ht="18.75" x14ac:dyDescent="0.25">
      <c r="A1" s="672" t="s">
        <v>714</v>
      </c>
    </row>
    <row r="2" spans="1:10" ht="16.5" thickBot="1" x14ac:dyDescent="0.3">
      <c r="A2" s="184"/>
      <c r="B2" s="226"/>
      <c r="C2" s="226"/>
      <c r="D2" s="226"/>
      <c r="E2" s="226"/>
      <c r="F2" s="226"/>
      <c r="G2" s="226"/>
      <c r="H2" s="226"/>
      <c r="I2" s="226"/>
      <c r="J2" s="226"/>
    </row>
    <row r="3" spans="1:10" ht="23.25" customHeight="1" thickBot="1" x14ac:dyDescent="0.3">
      <c r="A3" s="227"/>
      <c r="B3" s="227"/>
      <c r="C3" s="689" t="s">
        <v>6</v>
      </c>
      <c r="D3" s="690" t="s">
        <v>7</v>
      </c>
      <c r="E3" s="690" t="s">
        <v>8</v>
      </c>
      <c r="F3" s="690" t="s">
        <v>43</v>
      </c>
      <c r="G3" s="690" t="s">
        <v>44</v>
      </c>
      <c r="H3" s="690" t="s">
        <v>164</v>
      </c>
      <c r="I3" s="690" t="s">
        <v>165</v>
      </c>
      <c r="J3" s="690" t="s">
        <v>197</v>
      </c>
    </row>
    <row r="4" spans="1:10" ht="48.75" customHeight="1" thickBot="1" x14ac:dyDescent="0.3">
      <c r="A4" s="227"/>
      <c r="B4" s="227"/>
      <c r="C4" s="1398" t="s">
        <v>794</v>
      </c>
      <c r="D4" s="1399"/>
      <c r="E4" s="1399"/>
      <c r="F4" s="1400"/>
      <c r="G4" s="1401" t="s">
        <v>732</v>
      </c>
      <c r="H4" s="1402"/>
      <c r="I4" s="1403" t="s">
        <v>795</v>
      </c>
      <c r="J4" s="1404"/>
    </row>
    <row r="5" spans="1:10" ht="16.5" thickBot="1" x14ac:dyDescent="0.3">
      <c r="A5" s="227"/>
      <c r="B5" s="227"/>
      <c r="C5" s="1405" t="s">
        <v>796</v>
      </c>
      <c r="D5" s="1407" t="s">
        <v>797</v>
      </c>
      <c r="E5" s="1408"/>
      <c r="F5" s="1409"/>
      <c r="G5" s="1410" t="s">
        <v>798</v>
      </c>
      <c r="H5" s="1410" t="s">
        <v>799</v>
      </c>
      <c r="I5" s="691"/>
      <c r="J5" s="1410" t="s">
        <v>800</v>
      </c>
    </row>
    <row r="6" spans="1:10" ht="66.75" customHeight="1" thickBot="1" x14ac:dyDescent="0.3">
      <c r="A6" s="227"/>
      <c r="B6" s="227"/>
      <c r="C6" s="1406"/>
      <c r="D6" s="692"/>
      <c r="E6" s="693" t="s">
        <v>801</v>
      </c>
      <c r="F6" s="694" t="s">
        <v>802</v>
      </c>
      <c r="G6" s="1411"/>
      <c r="H6" s="1411"/>
      <c r="I6" s="695"/>
      <c r="J6" s="1412"/>
    </row>
    <row r="7" spans="1:10" ht="26.25" thickBot="1" x14ac:dyDescent="0.3">
      <c r="A7" s="696" t="s">
        <v>742</v>
      </c>
      <c r="B7" s="697" t="s">
        <v>743</v>
      </c>
      <c r="C7" s="1005"/>
      <c r="D7" s="1005"/>
      <c r="E7" s="1005"/>
      <c r="F7" s="1005"/>
      <c r="G7" s="1005"/>
      <c r="H7" s="1005"/>
      <c r="I7" s="1005"/>
      <c r="J7" s="1005"/>
    </row>
    <row r="8" spans="1:10" ht="15.75" thickBot="1" x14ac:dyDescent="0.3">
      <c r="A8" s="696" t="s">
        <v>461</v>
      </c>
      <c r="B8" s="697" t="s">
        <v>744</v>
      </c>
      <c r="C8" s="1005"/>
      <c r="D8" s="1005"/>
      <c r="E8" s="1005"/>
      <c r="F8" s="1005"/>
      <c r="G8" s="1005"/>
      <c r="H8" s="1005"/>
      <c r="I8" s="1005"/>
      <c r="J8" s="1005"/>
    </row>
    <row r="9" spans="1:10" ht="15.75" thickBot="1" x14ac:dyDescent="0.3">
      <c r="A9" s="698" t="s">
        <v>463</v>
      </c>
      <c r="B9" s="699" t="s">
        <v>745</v>
      </c>
      <c r="C9" s="1006"/>
      <c r="D9" s="1006"/>
      <c r="E9" s="1006"/>
      <c r="F9" s="1006"/>
      <c r="G9" s="1006"/>
      <c r="H9" s="1006"/>
      <c r="I9" s="1006"/>
      <c r="J9" s="1006"/>
    </row>
    <row r="10" spans="1:10" ht="15.75" thickBot="1" x14ac:dyDescent="0.3">
      <c r="A10" s="698" t="s">
        <v>746</v>
      </c>
      <c r="B10" s="699" t="s">
        <v>747</v>
      </c>
      <c r="C10" s="1006"/>
      <c r="D10" s="1006"/>
      <c r="E10" s="1006"/>
      <c r="F10" s="1006"/>
      <c r="G10" s="1006"/>
      <c r="H10" s="1006"/>
      <c r="I10" s="1006"/>
      <c r="J10" s="1006"/>
    </row>
    <row r="11" spans="1:10" ht="15.75" thickBot="1" x14ac:dyDescent="0.3">
      <c r="A11" s="698" t="s">
        <v>748</v>
      </c>
      <c r="B11" s="699" t="s">
        <v>749</v>
      </c>
      <c r="C11" s="1006"/>
      <c r="D11" s="1006"/>
      <c r="E11" s="1006"/>
      <c r="F11" s="1006"/>
      <c r="G11" s="1006"/>
      <c r="H11" s="1006"/>
      <c r="I11" s="1006"/>
      <c r="J11" s="1006"/>
    </row>
    <row r="12" spans="1:10" ht="15.75" thickBot="1" x14ac:dyDescent="0.3">
      <c r="A12" s="698" t="s">
        <v>750</v>
      </c>
      <c r="B12" s="699" t="s">
        <v>751</v>
      </c>
      <c r="C12" s="1006"/>
      <c r="D12" s="1006"/>
      <c r="E12" s="1006"/>
      <c r="F12" s="1006"/>
      <c r="G12" s="1006"/>
      <c r="H12" s="1006"/>
      <c r="I12" s="1006"/>
      <c r="J12" s="1006"/>
    </row>
    <row r="13" spans="1:10" ht="15.75" thickBot="1" x14ac:dyDescent="0.3">
      <c r="A13" s="698" t="s">
        <v>752</v>
      </c>
      <c r="B13" s="699" t="s">
        <v>753</v>
      </c>
      <c r="C13" s="1006"/>
      <c r="D13" s="1006"/>
      <c r="E13" s="1006"/>
      <c r="F13" s="1006"/>
      <c r="G13" s="1006"/>
      <c r="H13" s="1006"/>
      <c r="I13" s="1006"/>
      <c r="J13" s="1006"/>
    </row>
    <row r="14" spans="1:10" ht="15.75" thickBot="1" x14ac:dyDescent="0.3">
      <c r="A14" s="698" t="s">
        <v>754</v>
      </c>
      <c r="B14" s="699" t="s">
        <v>757</v>
      </c>
      <c r="C14" s="1006"/>
      <c r="D14" s="1006"/>
      <c r="E14" s="1006"/>
      <c r="F14" s="1006"/>
      <c r="G14" s="1006"/>
      <c r="H14" s="1006"/>
      <c r="I14" s="1006"/>
      <c r="J14" s="1006"/>
    </row>
    <row r="15" spans="1:10" ht="15.75" thickBot="1" x14ac:dyDescent="0.3">
      <c r="A15" s="700" t="s">
        <v>756</v>
      </c>
      <c r="B15" s="701" t="s">
        <v>759</v>
      </c>
      <c r="C15" s="1005"/>
      <c r="D15" s="1005"/>
      <c r="E15" s="1005"/>
      <c r="F15" s="1005"/>
      <c r="G15" s="1005"/>
      <c r="H15" s="1005"/>
      <c r="I15" s="1005"/>
      <c r="J15" s="1005"/>
    </row>
    <row r="16" spans="1:10" ht="15.75" thickBot="1" x14ac:dyDescent="0.3">
      <c r="A16" s="700" t="s">
        <v>758</v>
      </c>
      <c r="B16" s="701" t="s">
        <v>803</v>
      </c>
      <c r="C16" s="1005"/>
      <c r="D16" s="1005"/>
      <c r="E16" s="1005"/>
      <c r="F16" s="1005"/>
      <c r="G16" s="1005"/>
      <c r="H16" s="1005"/>
      <c r="I16" s="1005"/>
      <c r="J16" s="1005"/>
    </row>
    <row r="17" spans="1:10" ht="15.75" thickBot="1" x14ac:dyDescent="0.3">
      <c r="A17" s="702">
        <v>100</v>
      </c>
      <c r="B17" s="703" t="s">
        <v>42</v>
      </c>
      <c r="C17" s="1007"/>
      <c r="D17" s="1007"/>
      <c r="E17" s="1007"/>
      <c r="F17" s="1008"/>
      <c r="G17" s="1008"/>
      <c r="H17" s="1008"/>
      <c r="I17" s="1008"/>
      <c r="J17" s="1008"/>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4"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672" t="s">
        <v>715</v>
      </c>
    </row>
    <row r="3" spans="2:4" ht="16.5" thickBot="1" x14ac:dyDescent="0.3">
      <c r="B3" s="184"/>
      <c r="C3" s="226"/>
      <c r="D3" s="226"/>
    </row>
    <row r="4" spans="2:4" ht="16.5" thickBot="1" x14ac:dyDescent="0.3">
      <c r="B4" s="227"/>
      <c r="C4" s="227"/>
      <c r="D4" s="684" t="s">
        <v>6</v>
      </c>
    </row>
    <row r="5" spans="2:4" ht="36" customHeight="1" x14ac:dyDescent="0.25">
      <c r="B5" s="227"/>
      <c r="C5" s="227"/>
      <c r="D5" s="1413" t="s">
        <v>804</v>
      </c>
    </row>
    <row r="6" spans="2:4" ht="16.5" thickBot="1" x14ac:dyDescent="0.3">
      <c r="B6" s="227"/>
      <c r="C6" s="227"/>
      <c r="D6" s="1414"/>
    </row>
    <row r="7" spans="2:4" ht="29.25" customHeight="1" thickBot="1" x14ac:dyDescent="0.3">
      <c r="B7" s="708" t="s">
        <v>461</v>
      </c>
      <c r="C7" s="709" t="s">
        <v>805</v>
      </c>
      <c r="D7" s="704"/>
    </row>
    <row r="8" spans="2:4" ht="50.25" customHeight="1" thickBot="1" x14ac:dyDescent="0.3">
      <c r="B8" s="677" t="s">
        <v>463</v>
      </c>
      <c r="C8" s="678" t="s">
        <v>806</v>
      </c>
      <c r="D8" s="704"/>
    </row>
    <row r="9" spans="2:4" ht="63" customHeight="1" x14ac:dyDescent="0.25">
      <c r="B9" s="1415"/>
      <c r="C9" s="1415"/>
      <c r="D9" s="1415"/>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J136"/>
  <sheetViews>
    <sheetView showGridLines="0" zoomScale="115" zoomScaleNormal="115" zoomScalePageLayoutView="80" workbookViewId="0">
      <selection activeCell="J45" sqref="J45:J49"/>
    </sheetView>
  </sheetViews>
  <sheetFormatPr defaultRowHeight="15" x14ac:dyDescent="0.25"/>
  <cols>
    <col min="1" max="1" width="4.42578125" customWidth="1"/>
    <col min="2" max="2" width="8.42578125" customWidth="1"/>
    <col min="3" max="3" width="60.140625" customWidth="1"/>
    <col min="4" max="4" width="20.85546875" customWidth="1"/>
    <col min="5" max="5" width="20.28515625" customWidth="1"/>
    <col min="6" max="6" width="17.85546875" customWidth="1"/>
    <col min="7" max="7" width="18.85546875" customWidth="1"/>
    <col min="8" max="8" width="20.42578125" customWidth="1"/>
  </cols>
  <sheetData>
    <row r="2" spans="1:8" ht="24.75" x14ac:dyDescent="0.25">
      <c r="D2" s="633" t="s">
        <v>1881</v>
      </c>
    </row>
    <row r="3" spans="1:8" x14ac:dyDescent="0.25">
      <c r="A3" s="5"/>
      <c r="B3" s="1"/>
      <c r="C3" s="1"/>
    </row>
    <row r="4" spans="1:8" x14ac:dyDescent="0.25">
      <c r="A4" s="5"/>
      <c r="B4" s="8" t="s">
        <v>0</v>
      </c>
      <c r="C4" s="1"/>
      <c r="D4" s="929"/>
      <c r="E4" s="929"/>
    </row>
    <row r="5" spans="1:8" x14ac:dyDescent="0.25">
      <c r="A5" s="5"/>
      <c r="B5" s="8"/>
      <c r="C5" s="1"/>
      <c r="G5" s="1100"/>
      <c r="H5" s="1100"/>
    </row>
    <row r="6" spans="1:8" x14ac:dyDescent="0.25">
      <c r="A6" s="5"/>
      <c r="B6" s="1"/>
      <c r="C6" s="1"/>
      <c r="D6" s="929" t="s">
        <v>2160</v>
      </c>
      <c r="E6" s="1017" t="s">
        <v>2158</v>
      </c>
      <c r="F6" s="929" t="s">
        <v>2061</v>
      </c>
      <c r="G6" s="1017" t="s">
        <v>2060</v>
      </c>
      <c r="H6" s="1017" t="s">
        <v>2066</v>
      </c>
    </row>
    <row r="7" spans="1:8" x14ac:dyDescent="0.25">
      <c r="A7" s="5"/>
      <c r="B7" s="31"/>
      <c r="C7" s="32"/>
      <c r="D7" s="920" t="s">
        <v>6</v>
      </c>
      <c r="E7" s="920" t="s">
        <v>7</v>
      </c>
      <c r="F7" s="920" t="s">
        <v>8</v>
      </c>
      <c r="G7" s="920" t="s">
        <v>43</v>
      </c>
      <c r="H7" s="920" t="s">
        <v>44</v>
      </c>
    </row>
    <row r="8" spans="1:8" x14ac:dyDescent="0.25">
      <c r="A8" s="5"/>
      <c r="B8" s="33"/>
      <c r="C8" s="34"/>
      <c r="D8" s="467" t="s">
        <v>9</v>
      </c>
      <c r="E8" s="467" t="s">
        <v>45</v>
      </c>
      <c r="F8" s="467" t="s">
        <v>46</v>
      </c>
      <c r="G8" s="467" t="s">
        <v>47</v>
      </c>
      <c r="H8" s="467" t="s">
        <v>48</v>
      </c>
    </row>
    <row r="9" spans="1:8" x14ac:dyDescent="0.25">
      <c r="A9" s="5"/>
      <c r="B9" s="27"/>
      <c r="C9" s="1215" t="s">
        <v>49</v>
      </c>
      <c r="D9" s="1216"/>
      <c r="E9" s="1216"/>
      <c r="F9" s="1216"/>
      <c r="G9" s="1216"/>
      <c r="H9" s="1217"/>
    </row>
    <row r="10" spans="1:8" x14ac:dyDescent="0.25">
      <c r="A10" s="5"/>
      <c r="B10" s="18">
        <v>1</v>
      </c>
      <c r="C10" s="28" t="s">
        <v>50</v>
      </c>
      <c r="D10" s="930">
        <v>7528.3767173600045</v>
      </c>
      <c r="E10" s="930">
        <v>5812.8043792400094</v>
      </c>
      <c r="F10" s="930">
        <v>5370.9518132698977</v>
      </c>
      <c r="G10" s="930">
        <v>5764.0128125900001</v>
      </c>
      <c r="H10" s="930">
        <v>4462.0986190000003</v>
      </c>
    </row>
    <row r="11" spans="1:8" x14ac:dyDescent="0.25">
      <c r="A11" s="5"/>
      <c r="B11" s="18">
        <v>2</v>
      </c>
      <c r="C11" s="28" t="s">
        <v>51</v>
      </c>
      <c r="D11" s="930">
        <v>7528.3767173600045</v>
      </c>
      <c r="E11" s="930">
        <v>5812.8043792400094</v>
      </c>
      <c r="F11" s="930">
        <v>5370.9518132698977</v>
      </c>
      <c r="G11" s="930">
        <v>5764.0128125900001</v>
      </c>
      <c r="H11" s="930">
        <v>4462.0986190000003</v>
      </c>
    </row>
    <row r="12" spans="1:8" x14ac:dyDescent="0.25">
      <c r="A12" s="5"/>
      <c r="B12" s="18">
        <v>3</v>
      </c>
      <c r="C12" s="28" t="s">
        <v>52</v>
      </c>
      <c r="D12" s="930">
        <v>7602.9511613600043</v>
      </c>
      <c r="E12" s="930">
        <v>5916.5945782400095</v>
      </c>
      <c r="F12" s="930">
        <v>5370.9518132698977</v>
      </c>
      <c r="G12" s="930">
        <v>5764.0128125900001</v>
      </c>
      <c r="H12" s="930">
        <v>4462.0986190000003</v>
      </c>
    </row>
    <row r="13" spans="1:8" x14ac:dyDescent="0.25">
      <c r="A13" s="5"/>
      <c r="B13" s="29"/>
      <c r="C13" s="1212" t="s">
        <v>53</v>
      </c>
      <c r="D13" s="1213"/>
      <c r="E13" s="1213"/>
      <c r="F13" s="1213"/>
      <c r="G13" s="1213"/>
      <c r="H13" s="1214"/>
    </row>
    <row r="14" spans="1:8" x14ac:dyDescent="0.25">
      <c r="A14" s="5"/>
      <c r="B14" s="18">
        <v>4</v>
      </c>
      <c r="C14" s="28" t="s">
        <v>4</v>
      </c>
      <c r="D14" s="930">
        <v>22705.402805466252</v>
      </c>
      <c r="E14" s="930">
        <v>23505.91015778865</v>
      </c>
      <c r="F14" s="930">
        <v>25935.173979416551</v>
      </c>
      <c r="G14" s="930">
        <v>19889.714532369999</v>
      </c>
      <c r="H14" s="930">
        <v>18353.280269000003</v>
      </c>
    </row>
    <row r="15" spans="1:8" ht="15" customHeight="1" x14ac:dyDescent="0.25">
      <c r="A15" s="5"/>
      <c r="B15" s="29"/>
      <c r="C15" s="1218" t="s">
        <v>54</v>
      </c>
      <c r="D15" s="1219"/>
      <c r="E15" s="1219"/>
      <c r="F15" s="1219"/>
      <c r="G15" s="1219"/>
      <c r="H15" s="1220"/>
    </row>
    <row r="16" spans="1:8" x14ac:dyDescent="0.25">
      <c r="A16" s="5"/>
      <c r="B16" s="18">
        <v>5</v>
      </c>
      <c r="C16" s="28" t="s">
        <v>55</v>
      </c>
      <c r="D16" s="931">
        <v>0.33156763532719941</v>
      </c>
      <c r="E16" s="931">
        <v>0.24729118507729617</v>
      </c>
      <c r="F16" s="931">
        <v>0.20709141251693752</v>
      </c>
      <c r="G16" s="931">
        <v>0.28979866971993073</v>
      </c>
      <c r="H16" s="931">
        <v>0.243122676360847</v>
      </c>
    </row>
    <row r="17" spans="1:8" x14ac:dyDescent="0.25">
      <c r="A17" s="5"/>
      <c r="B17" s="18">
        <v>6</v>
      </c>
      <c r="C17" s="28" t="s">
        <v>56</v>
      </c>
      <c r="D17" s="931">
        <v>0.33156763532719941</v>
      </c>
      <c r="E17" s="931">
        <v>0.24729118507729617</v>
      </c>
      <c r="F17" s="931">
        <v>0.20709141251693752</v>
      </c>
      <c r="G17" s="931">
        <v>0.28979866971993073</v>
      </c>
      <c r="H17" s="931">
        <v>0.243122676360847</v>
      </c>
    </row>
    <row r="18" spans="1:8" x14ac:dyDescent="0.25">
      <c r="A18" s="5"/>
      <c r="B18" s="18">
        <v>7</v>
      </c>
      <c r="C18" s="28" t="s">
        <v>57</v>
      </c>
      <c r="D18" s="931">
        <v>0.33485207139904249</v>
      </c>
      <c r="E18" s="931">
        <v>0.25170667881071407</v>
      </c>
      <c r="F18" s="931">
        <v>0.20709141251693752</v>
      </c>
      <c r="G18" s="931">
        <v>0.28979866971993073</v>
      </c>
      <c r="H18" s="931">
        <v>0.243122676360847</v>
      </c>
    </row>
    <row r="19" spans="1:8" ht="29.1" customHeight="1" x14ac:dyDescent="0.25">
      <c r="A19" s="5"/>
      <c r="B19" s="29"/>
      <c r="C19" s="1221" t="s">
        <v>58</v>
      </c>
      <c r="D19" s="1222"/>
      <c r="E19" s="1222"/>
      <c r="F19" s="1222"/>
      <c r="G19" s="1222"/>
      <c r="H19" s="1223"/>
    </row>
    <row r="20" spans="1:8" ht="30" x14ac:dyDescent="0.25">
      <c r="A20" s="5"/>
      <c r="B20" s="18" t="s">
        <v>59</v>
      </c>
      <c r="C20" s="46" t="s">
        <v>60</v>
      </c>
      <c r="D20" s="931">
        <v>0</v>
      </c>
      <c r="E20" s="1057">
        <v>0</v>
      </c>
      <c r="F20" s="931">
        <v>0</v>
      </c>
      <c r="G20" s="931">
        <v>0</v>
      </c>
      <c r="H20" s="931">
        <v>0</v>
      </c>
    </row>
    <row r="21" spans="1:8" x14ac:dyDescent="0.25">
      <c r="A21" s="5"/>
      <c r="B21" s="18" t="s">
        <v>61</v>
      </c>
      <c r="C21" s="46" t="s">
        <v>62</v>
      </c>
      <c r="D21" s="931">
        <v>0</v>
      </c>
      <c r="E21" s="1057">
        <v>0</v>
      </c>
      <c r="F21" s="931">
        <v>0</v>
      </c>
      <c r="G21" s="931">
        <v>0</v>
      </c>
      <c r="H21" s="931">
        <v>0</v>
      </c>
    </row>
    <row r="22" spans="1:8" x14ac:dyDescent="0.25">
      <c r="A22" s="5"/>
      <c r="B22" s="18" t="s">
        <v>63</v>
      </c>
      <c r="C22" s="46" t="s">
        <v>64</v>
      </c>
      <c r="D22" s="931">
        <v>0</v>
      </c>
      <c r="E22" s="1057">
        <v>0</v>
      </c>
      <c r="F22" s="931">
        <v>0</v>
      </c>
      <c r="G22" s="931">
        <v>0</v>
      </c>
      <c r="H22" s="931">
        <v>0</v>
      </c>
    </row>
    <row r="23" spans="1:8" ht="30" x14ac:dyDescent="0.25">
      <c r="A23" s="5"/>
      <c r="B23" s="18" t="s">
        <v>65</v>
      </c>
      <c r="C23" s="46" t="s">
        <v>66</v>
      </c>
      <c r="D23" s="931">
        <v>0.08</v>
      </c>
      <c r="E23" s="1057">
        <v>0.08</v>
      </c>
      <c r="F23" s="931">
        <v>0.08</v>
      </c>
      <c r="G23" s="931">
        <v>0.08</v>
      </c>
      <c r="H23" s="931">
        <v>0.08</v>
      </c>
    </row>
    <row r="24" spans="1:8" ht="28.7" customHeight="1" x14ac:dyDescent="0.25">
      <c r="A24" s="5"/>
      <c r="B24" s="29"/>
      <c r="C24" s="1221" t="s">
        <v>67</v>
      </c>
      <c r="D24" s="1222"/>
      <c r="E24" s="1222"/>
      <c r="F24" s="1222"/>
      <c r="G24" s="1222"/>
      <c r="H24" s="1223"/>
    </row>
    <row r="25" spans="1:8" x14ac:dyDescent="0.25">
      <c r="A25" s="5"/>
      <c r="B25" s="18">
        <v>8</v>
      </c>
      <c r="C25" s="28" t="s">
        <v>68</v>
      </c>
      <c r="D25" s="931">
        <v>2.5000000000000001E-2</v>
      </c>
      <c r="E25" s="1057">
        <v>2.4999999999999998E-2</v>
      </c>
      <c r="F25" s="1057">
        <v>2.5000000000000001E-2</v>
      </c>
      <c r="G25" s="931">
        <v>2.5000000000000001E-2</v>
      </c>
      <c r="H25" s="931">
        <v>2.5000000000000001E-2</v>
      </c>
    </row>
    <row r="26" spans="1:8" ht="30" x14ac:dyDescent="0.25">
      <c r="A26" s="5"/>
      <c r="B26" s="18" t="s">
        <v>18</v>
      </c>
      <c r="C26" s="28" t="s">
        <v>69</v>
      </c>
      <c r="D26" s="931">
        <v>0</v>
      </c>
      <c r="E26" s="1057">
        <v>0</v>
      </c>
      <c r="F26" s="1057">
        <v>0</v>
      </c>
      <c r="G26" s="931">
        <v>0</v>
      </c>
      <c r="H26" s="931">
        <v>0</v>
      </c>
    </row>
    <row r="27" spans="1:8" ht="30" x14ac:dyDescent="0.25">
      <c r="A27" s="5"/>
      <c r="B27" s="18">
        <v>9</v>
      </c>
      <c r="C27" s="28" t="s">
        <v>70</v>
      </c>
      <c r="D27" s="1057">
        <v>1.9869999999999999E-2</v>
      </c>
      <c r="E27" s="1057">
        <v>1.4999999999999999E-2</v>
      </c>
      <c r="F27" s="1057">
        <v>5.0000000000000001E-3</v>
      </c>
      <c r="G27" s="931">
        <v>5.000000000000001E-3</v>
      </c>
      <c r="H27" s="931">
        <v>1.4999999999999999E-2</v>
      </c>
    </row>
    <row r="28" spans="1:8" x14ac:dyDescent="0.25">
      <c r="A28" s="5"/>
      <c r="B28" s="18" t="s">
        <v>71</v>
      </c>
      <c r="C28" s="28" t="s">
        <v>72</v>
      </c>
      <c r="D28" s="1057">
        <v>0</v>
      </c>
      <c r="E28" s="1057">
        <v>0</v>
      </c>
      <c r="F28" s="1057">
        <v>0</v>
      </c>
      <c r="G28" s="931">
        <v>0</v>
      </c>
      <c r="H28" s="931">
        <v>0</v>
      </c>
    </row>
    <row r="29" spans="1:8" ht="30" x14ac:dyDescent="0.25">
      <c r="A29" s="5"/>
      <c r="B29" s="18">
        <v>10</v>
      </c>
      <c r="C29" s="28" t="s">
        <v>73</v>
      </c>
      <c r="D29" s="1057">
        <v>0</v>
      </c>
      <c r="E29" s="1057">
        <v>0</v>
      </c>
      <c r="F29" s="1057">
        <v>0</v>
      </c>
      <c r="G29" s="931">
        <v>0</v>
      </c>
      <c r="H29" s="931">
        <v>0</v>
      </c>
    </row>
    <row r="30" spans="1:8" x14ac:dyDescent="0.25">
      <c r="A30" s="5"/>
      <c r="B30" s="18" t="s">
        <v>74</v>
      </c>
      <c r="C30" s="37" t="s">
        <v>75</v>
      </c>
      <c r="D30" s="1057">
        <v>0</v>
      </c>
      <c r="E30" s="1057">
        <v>0</v>
      </c>
      <c r="F30" s="1057">
        <v>0</v>
      </c>
      <c r="G30" s="931">
        <v>0</v>
      </c>
      <c r="H30" s="931">
        <v>0</v>
      </c>
    </row>
    <row r="31" spans="1:8" x14ac:dyDescent="0.25">
      <c r="A31" s="5"/>
      <c r="B31" s="18">
        <v>11</v>
      </c>
      <c r="C31" s="28" t="s">
        <v>76</v>
      </c>
      <c r="D31" s="1057">
        <v>4.487E-2</v>
      </c>
      <c r="E31" s="1057">
        <v>0.04</v>
      </c>
      <c r="F31" s="1057">
        <v>0.03</v>
      </c>
      <c r="G31" s="931">
        <v>0.03</v>
      </c>
      <c r="H31" s="931">
        <v>0.04</v>
      </c>
    </row>
    <row r="32" spans="1:8" x14ac:dyDescent="0.25">
      <c r="A32" s="5"/>
      <c r="B32" s="18" t="s">
        <v>77</v>
      </c>
      <c r="C32" s="28" t="s">
        <v>78</v>
      </c>
      <c r="D32" s="1057">
        <v>0.12486999999999999</v>
      </c>
      <c r="E32" s="1057">
        <v>0.12</v>
      </c>
      <c r="F32" s="1057">
        <v>0.11</v>
      </c>
      <c r="G32" s="931">
        <v>0.11</v>
      </c>
      <c r="H32" s="931">
        <v>0.12</v>
      </c>
    </row>
    <row r="33" spans="1:8" ht="14.45" customHeight="1" x14ac:dyDescent="0.25">
      <c r="A33" s="5"/>
      <c r="B33" s="18">
        <v>12</v>
      </c>
      <c r="C33" s="28" t="s">
        <v>79</v>
      </c>
      <c r="D33" s="1057">
        <v>0</v>
      </c>
      <c r="E33" s="1057">
        <v>0</v>
      </c>
      <c r="F33" s="1057">
        <v>0</v>
      </c>
      <c r="G33" s="930" t="s">
        <v>2016</v>
      </c>
      <c r="H33" s="930" t="s">
        <v>2016</v>
      </c>
    </row>
    <row r="34" spans="1:8" x14ac:dyDescent="0.25">
      <c r="A34" s="5"/>
      <c r="B34" s="29"/>
      <c r="C34" s="1212" t="s">
        <v>80</v>
      </c>
      <c r="D34" s="1213"/>
      <c r="E34" s="1213"/>
      <c r="F34" s="1213"/>
      <c r="G34" s="1213"/>
      <c r="H34" s="1214"/>
    </row>
    <row r="35" spans="1:8" x14ac:dyDescent="0.25">
      <c r="A35" s="5"/>
      <c r="B35" s="18">
        <v>13</v>
      </c>
      <c r="C35" s="30" t="s">
        <v>81</v>
      </c>
      <c r="D35" s="1056">
        <v>109787.19629157841</v>
      </c>
      <c r="E35" s="930">
        <v>106253.89075702991</v>
      </c>
      <c r="F35" s="930">
        <v>103672.2186245528</v>
      </c>
      <c r="G35" s="930">
        <v>93395.227539610001</v>
      </c>
      <c r="H35" s="930">
        <v>86996.501789000002</v>
      </c>
    </row>
    <row r="36" spans="1:8" x14ac:dyDescent="0.25">
      <c r="A36" s="5"/>
      <c r="B36" s="36">
        <v>14</v>
      </c>
      <c r="C36" s="48" t="s">
        <v>82</v>
      </c>
      <c r="D36" s="1057">
        <v>6.8572447167388806E-2</v>
      </c>
      <c r="E36" s="1057">
        <v>5.4706743798512862E-2</v>
      </c>
      <c r="F36" s="1057">
        <v>5.1807049997847597E-2</v>
      </c>
      <c r="G36" s="931">
        <v>6.1716352799099997E-2</v>
      </c>
      <c r="H36" s="931">
        <v>5.1299999999999998E-2</v>
      </c>
    </row>
    <row r="37" spans="1:8" x14ac:dyDescent="0.25">
      <c r="B37" s="29"/>
      <c r="C37" s="1221" t="s">
        <v>83</v>
      </c>
      <c r="D37" s="1222"/>
      <c r="E37" s="1222"/>
      <c r="F37" s="1222"/>
      <c r="G37" s="1222"/>
      <c r="H37" s="1223"/>
    </row>
    <row r="38" spans="1:8" s="35" customFormat="1" ht="30" x14ac:dyDescent="0.25">
      <c r="B38" s="50" t="s">
        <v>84</v>
      </c>
      <c r="C38" s="46" t="s">
        <v>85</v>
      </c>
      <c r="D38" s="1058">
        <v>0</v>
      </c>
      <c r="E38" s="1058">
        <v>0</v>
      </c>
      <c r="F38" s="1058">
        <v>0</v>
      </c>
      <c r="G38" s="930" t="s">
        <v>958</v>
      </c>
      <c r="H38" s="930" t="s">
        <v>2016</v>
      </c>
    </row>
    <row r="39" spans="1:8" s="35" customFormat="1" x14ac:dyDescent="0.25">
      <c r="B39" s="50" t="s">
        <v>86</v>
      </c>
      <c r="C39" s="46" t="s">
        <v>62</v>
      </c>
      <c r="D39" s="1058">
        <v>0</v>
      </c>
      <c r="E39" s="1058">
        <v>0</v>
      </c>
      <c r="F39" s="1058">
        <v>0</v>
      </c>
      <c r="G39" s="930" t="s">
        <v>958</v>
      </c>
      <c r="H39" s="930" t="s">
        <v>2016</v>
      </c>
    </row>
    <row r="40" spans="1:8" s="35" customFormat="1" ht="30" x14ac:dyDescent="0.25">
      <c r="B40" s="50" t="s">
        <v>87</v>
      </c>
      <c r="C40" s="46" t="s">
        <v>88</v>
      </c>
      <c r="D40" s="36" t="s">
        <v>2016</v>
      </c>
      <c r="E40" s="930" t="s">
        <v>2016</v>
      </c>
      <c r="F40" s="930" t="s">
        <v>2016</v>
      </c>
      <c r="G40" s="930" t="s">
        <v>2016</v>
      </c>
      <c r="H40" s="930" t="s">
        <v>2016</v>
      </c>
    </row>
    <row r="41" spans="1:8" s="35" customFormat="1" x14ac:dyDescent="0.25">
      <c r="B41" s="29"/>
      <c r="C41" s="1221" t="s">
        <v>89</v>
      </c>
      <c r="D41" s="1222"/>
      <c r="E41" s="1222"/>
      <c r="F41" s="1222"/>
      <c r="G41" s="1222"/>
      <c r="H41" s="1223"/>
    </row>
    <row r="42" spans="1:8" s="35" customFormat="1" x14ac:dyDescent="0.25">
      <c r="B42" s="50" t="s">
        <v>90</v>
      </c>
      <c r="C42" s="47" t="s">
        <v>91</v>
      </c>
      <c r="D42" s="1058">
        <v>0</v>
      </c>
      <c r="E42" s="1058">
        <v>0</v>
      </c>
      <c r="F42" s="1058">
        <v>0</v>
      </c>
      <c r="G42" s="930" t="s">
        <v>2016</v>
      </c>
      <c r="H42" s="930" t="s">
        <v>2016</v>
      </c>
    </row>
    <row r="43" spans="1:8" s="35" customFormat="1" x14ac:dyDescent="0.25">
      <c r="B43" s="50" t="s">
        <v>92</v>
      </c>
      <c r="C43" s="47" t="s">
        <v>93</v>
      </c>
      <c r="D43" s="1058">
        <v>0</v>
      </c>
      <c r="E43" s="1058">
        <v>0</v>
      </c>
      <c r="F43" s="1058">
        <v>0</v>
      </c>
      <c r="G43" s="930" t="s">
        <v>2016</v>
      </c>
      <c r="H43" s="930" t="s">
        <v>2016</v>
      </c>
    </row>
    <row r="44" spans="1:8" x14ac:dyDescent="0.25">
      <c r="A44" s="5"/>
      <c r="B44" s="29"/>
      <c r="C44" s="1212" t="s">
        <v>94</v>
      </c>
      <c r="D44" s="1213"/>
      <c r="E44" s="1213"/>
      <c r="F44" s="1213"/>
      <c r="G44" s="1213"/>
      <c r="H44" s="1214"/>
    </row>
    <row r="45" spans="1:8" x14ac:dyDescent="0.25">
      <c r="A45" s="5"/>
      <c r="B45" s="18">
        <v>15</v>
      </c>
      <c r="C45" s="30" t="s">
        <v>95</v>
      </c>
      <c r="D45" s="38" t="s">
        <v>2016</v>
      </c>
      <c r="E45" s="930" t="s">
        <v>2016</v>
      </c>
      <c r="F45" s="930" t="s">
        <v>2016</v>
      </c>
      <c r="G45" s="930" t="s">
        <v>2016</v>
      </c>
      <c r="H45" s="930" t="s">
        <v>2016</v>
      </c>
    </row>
    <row r="46" spans="1:8" x14ac:dyDescent="0.25">
      <c r="A46" s="5"/>
      <c r="B46" s="36" t="s">
        <v>96</v>
      </c>
      <c r="C46" s="39" t="s">
        <v>97</v>
      </c>
      <c r="D46" s="38" t="s">
        <v>2016</v>
      </c>
      <c r="E46" s="930" t="s">
        <v>2016</v>
      </c>
      <c r="F46" s="930" t="s">
        <v>2016</v>
      </c>
      <c r="G46" s="930" t="s">
        <v>2016</v>
      </c>
      <c r="H46" s="930" t="s">
        <v>2016</v>
      </c>
    </row>
    <row r="47" spans="1:8" x14ac:dyDescent="0.25">
      <c r="A47" s="5"/>
      <c r="B47" s="36" t="s">
        <v>98</v>
      </c>
      <c r="C47" s="39" t="s">
        <v>99</v>
      </c>
      <c r="D47" s="38" t="s">
        <v>2016</v>
      </c>
      <c r="E47" s="930" t="s">
        <v>2016</v>
      </c>
      <c r="F47" s="930" t="s">
        <v>2016</v>
      </c>
      <c r="G47" s="930" t="s">
        <v>2016</v>
      </c>
      <c r="H47" s="930" t="s">
        <v>2016</v>
      </c>
    </row>
    <row r="48" spans="1:8" x14ac:dyDescent="0.25">
      <c r="A48" s="5"/>
      <c r="B48" s="18">
        <v>16</v>
      </c>
      <c r="C48" s="30" t="s">
        <v>100</v>
      </c>
      <c r="D48" s="38" t="s">
        <v>2016</v>
      </c>
      <c r="E48" s="930" t="s">
        <v>2016</v>
      </c>
      <c r="F48" s="930" t="s">
        <v>2016</v>
      </c>
      <c r="G48" s="930" t="s">
        <v>2016</v>
      </c>
      <c r="H48" s="930" t="s">
        <v>2016</v>
      </c>
    </row>
    <row r="49" spans="1:8" x14ac:dyDescent="0.25">
      <c r="A49" s="5"/>
      <c r="B49" s="18">
        <v>17</v>
      </c>
      <c r="C49" s="30" t="s">
        <v>101</v>
      </c>
      <c r="D49" s="38" t="s">
        <v>2016</v>
      </c>
      <c r="E49" s="930" t="s">
        <v>2016</v>
      </c>
      <c r="F49" s="930" t="s">
        <v>2016</v>
      </c>
      <c r="G49" s="930" t="s">
        <v>2016</v>
      </c>
      <c r="H49" s="930" t="s">
        <v>2016</v>
      </c>
    </row>
    <row r="50" spans="1:8" x14ac:dyDescent="0.25">
      <c r="A50" s="5"/>
      <c r="B50" s="29"/>
      <c r="C50" s="1212" t="s">
        <v>102</v>
      </c>
      <c r="D50" s="1213"/>
      <c r="E50" s="1213"/>
      <c r="F50" s="1213"/>
      <c r="G50" s="1213"/>
      <c r="H50" s="1214"/>
    </row>
    <row r="51" spans="1:8" x14ac:dyDescent="0.25">
      <c r="A51" s="5"/>
      <c r="B51" s="18">
        <v>18</v>
      </c>
      <c r="C51" s="30" t="s">
        <v>103</v>
      </c>
      <c r="D51" s="1056">
        <v>102095.09011567026</v>
      </c>
      <c r="E51" s="930">
        <v>98755.751830885667</v>
      </c>
      <c r="F51" s="930">
        <v>93025.976819679112</v>
      </c>
      <c r="G51" s="930" t="s">
        <v>2016</v>
      </c>
      <c r="H51" s="930" t="s">
        <v>2016</v>
      </c>
    </row>
    <row r="52" spans="1:8" x14ac:dyDescent="0.25">
      <c r="A52" s="5"/>
      <c r="B52" s="18">
        <v>19</v>
      </c>
      <c r="C52" s="19" t="s">
        <v>104</v>
      </c>
      <c r="D52" s="1056">
        <v>67941.063294458552</v>
      </c>
      <c r="E52" s="930">
        <v>65284.411008335563</v>
      </c>
      <c r="F52" s="930">
        <v>63400.863702812378</v>
      </c>
      <c r="G52" s="930" t="s">
        <v>2016</v>
      </c>
      <c r="H52" s="930" t="s">
        <v>2016</v>
      </c>
    </row>
    <row r="53" spans="1:8" x14ac:dyDescent="0.25">
      <c r="A53" s="5"/>
      <c r="B53" s="18">
        <v>20</v>
      </c>
      <c r="C53" s="30" t="s">
        <v>105</v>
      </c>
      <c r="D53" s="1057">
        <v>1.5027007992675527</v>
      </c>
      <c r="E53" s="1057">
        <v>1.5127003568780983</v>
      </c>
      <c r="F53" s="1057">
        <v>1.4672667119446923</v>
      </c>
      <c r="G53" s="930" t="s">
        <v>2016</v>
      </c>
      <c r="H53" s="930" t="s">
        <v>2016</v>
      </c>
    </row>
    <row r="54" spans="1:8" x14ac:dyDescent="0.25">
      <c r="A54" s="5"/>
      <c r="B54" s="1"/>
      <c r="C54" s="1"/>
    </row>
    <row r="55" spans="1:8" x14ac:dyDescent="0.25">
      <c r="A55" s="5"/>
      <c r="B55" s="1"/>
      <c r="C55" s="1"/>
    </row>
    <row r="56" spans="1:8" x14ac:dyDescent="0.25">
      <c r="A56" s="5"/>
      <c r="B56" s="1"/>
      <c r="C56" s="1"/>
    </row>
    <row r="57" spans="1:8" x14ac:dyDescent="0.25">
      <c r="A57" s="5"/>
      <c r="B57" s="1"/>
      <c r="C57" s="1"/>
    </row>
    <row r="58" spans="1:8" x14ac:dyDescent="0.25">
      <c r="A58" s="5"/>
      <c r="B58" s="1"/>
      <c r="C58" s="1"/>
    </row>
    <row r="59" spans="1:8" x14ac:dyDescent="0.25">
      <c r="A59" s="5"/>
      <c r="B59" s="1"/>
      <c r="C59" s="1"/>
    </row>
    <row r="60" spans="1:8" x14ac:dyDescent="0.25">
      <c r="A60" s="5"/>
      <c r="B60" s="1"/>
      <c r="C60" s="1"/>
    </row>
    <row r="61" spans="1:8" x14ac:dyDescent="0.25">
      <c r="A61" s="5"/>
      <c r="B61" s="1"/>
      <c r="C61" s="1"/>
    </row>
    <row r="62" spans="1:8" x14ac:dyDescent="0.25">
      <c r="A62" s="5"/>
      <c r="B62" s="1"/>
      <c r="C62" s="1"/>
    </row>
    <row r="63" spans="1:8" x14ac:dyDescent="0.25">
      <c r="A63" s="5"/>
      <c r="B63" s="1"/>
      <c r="C63" s="1"/>
    </row>
    <row r="64" spans="1:8" x14ac:dyDescent="0.25">
      <c r="A64" s="5"/>
      <c r="B64" s="1"/>
      <c r="C64" s="1"/>
    </row>
    <row r="65" spans="1:3" x14ac:dyDescent="0.25">
      <c r="A65" s="5"/>
      <c r="B65" s="1"/>
      <c r="C65" s="1"/>
    </row>
    <row r="66" spans="1:3" x14ac:dyDescent="0.25">
      <c r="A66" s="5"/>
      <c r="B66" s="1"/>
      <c r="C66" s="1"/>
    </row>
    <row r="67" spans="1:3" x14ac:dyDescent="0.25">
      <c r="A67" s="5"/>
      <c r="B67" s="1"/>
      <c r="C67" s="1"/>
    </row>
    <row r="68" spans="1:3" x14ac:dyDescent="0.25">
      <c r="A68" s="5"/>
      <c r="B68" s="1"/>
      <c r="C68" s="1"/>
    </row>
    <row r="69" spans="1:3" x14ac:dyDescent="0.25">
      <c r="A69" s="5"/>
      <c r="B69" s="1"/>
      <c r="C69" s="1"/>
    </row>
    <row r="70" spans="1:3" x14ac:dyDescent="0.25">
      <c r="A70" s="5"/>
      <c r="B70" s="1"/>
      <c r="C70" s="1"/>
    </row>
    <row r="71" spans="1:3" x14ac:dyDescent="0.25">
      <c r="A71" s="5"/>
      <c r="B71" s="1"/>
      <c r="C71" s="1"/>
    </row>
    <row r="72" spans="1:3" x14ac:dyDescent="0.25">
      <c r="A72" s="5"/>
      <c r="B72" s="1"/>
      <c r="C72" s="1"/>
    </row>
    <row r="73" spans="1:3" x14ac:dyDescent="0.25">
      <c r="A73" s="5"/>
      <c r="B73" s="1"/>
      <c r="C73" s="1"/>
    </row>
    <row r="74" spans="1:3" x14ac:dyDescent="0.25">
      <c r="A74" s="5"/>
      <c r="B74" s="1"/>
      <c r="C74" s="1"/>
    </row>
    <row r="75" spans="1:3" x14ac:dyDescent="0.25">
      <c r="A75" s="5"/>
      <c r="B75" s="1"/>
      <c r="C75" s="1"/>
    </row>
    <row r="76" spans="1:3" x14ac:dyDescent="0.25">
      <c r="A76" s="5"/>
      <c r="B76" s="1"/>
      <c r="C76" s="1"/>
    </row>
    <row r="77" spans="1:3" x14ac:dyDescent="0.25">
      <c r="A77" s="5"/>
      <c r="B77" s="1"/>
      <c r="C77" s="1"/>
    </row>
    <row r="78" spans="1:3" x14ac:dyDescent="0.25">
      <c r="A78" s="5"/>
      <c r="B78" s="1"/>
      <c r="C78" s="1"/>
    </row>
    <row r="79" spans="1:3" x14ac:dyDescent="0.25">
      <c r="A79" s="5"/>
      <c r="B79" s="1"/>
      <c r="C79" s="1"/>
    </row>
    <row r="80" spans="1:3" x14ac:dyDescent="0.25">
      <c r="A80" s="5"/>
      <c r="B80" s="1"/>
      <c r="C80" s="1"/>
    </row>
    <row r="81" spans="1:3" x14ac:dyDescent="0.25">
      <c r="A81" s="5"/>
      <c r="B81" s="1"/>
      <c r="C81" s="1"/>
    </row>
    <row r="82" spans="1:3" x14ac:dyDescent="0.25">
      <c r="A82" s="5"/>
      <c r="B82" s="1"/>
      <c r="C82" s="1"/>
    </row>
    <row r="83" spans="1:3" x14ac:dyDescent="0.25">
      <c r="A83" s="5"/>
      <c r="B83" s="1"/>
      <c r="C83" s="1"/>
    </row>
    <row r="84" spans="1:3" x14ac:dyDescent="0.25">
      <c r="A84" s="5"/>
      <c r="B84" s="1"/>
      <c r="C84" s="1"/>
    </row>
    <row r="85" spans="1:3" x14ac:dyDescent="0.25">
      <c r="A85" s="5"/>
      <c r="B85" s="1"/>
      <c r="C85" s="1"/>
    </row>
    <row r="86" spans="1:3" x14ac:dyDescent="0.25">
      <c r="A86" s="5"/>
      <c r="B86" s="1"/>
      <c r="C86" s="1"/>
    </row>
    <row r="87" spans="1:3" x14ac:dyDescent="0.25">
      <c r="A87" s="5"/>
      <c r="B87" s="1"/>
      <c r="C87" s="1"/>
    </row>
    <row r="88" spans="1:3" x14ac:dyDescent="0.25">
      <c r="A88" s="5"/>
      <c r="B88" s="1"/>
      <c r="C88" s="1"/>
    </row>
    <row r="89" spans="1:3" x14ac:dyDescent="0.25">
      <c r="A89" s="5"/>
      <c r="B89" s="1"/>
      <c r="C89" s="1"/>
    </row>
    <row r="90" spans="1:3" x14ac:dyDescent="0.25">
      <c r="A90" s="5"/>
      <c r="B90" s="1"/>
      <c r="C90" s="1"/>
    </row>
    <row r="91" spans="1:3" x14ac:dyDescent="0.25">
      <c r="A91" s="5"/>
      <c r="B91" s="1"/>
      <c r="C91" s="1"/>
    </row>
    <row r="92" spans="1:3" x14ac:dyDescent="0.25">
      <c r="A92" s="5"/>
      <c r="B92" s="1"/>
      <c r="C92" s="1"/>
    </row>
    <row r="93" spans="1:3" x14ac:dyDescent="0.25">
      <c r="A93" s="5"/>
      <c r="B93" s="1"/>
      <c r="C93" s="1"/>
    </row>
    <row r="94" spans="1:3" x14ac:dyDescent="0.25">
      <c r="A94" s="5"/>
      <c r="B94" s="1"/>
      <c r="C94" s="1"/>
    </row>
    <row r="95" spans="1:3" x14ac:dyDescent="0.25">
      <c r="A95" s="5"/>
      <c r="B95" s="1"/>
      <c r="C95" s="1"/>
    </row>
    <row r="96" spans="1:3" x14ac:dyDescent="0.25">
      <c r="A96" s="5"/>
      <c r="B96" s="1"/>
      <c r="C96" s="1"/>
    </row>
    <row r="97" spans="1:10" x14ac:dyDescent="0.25">
      <c r="A97" s="5"/>
      <c r="B97" s="1"/>
      <c r="C97" s="1"/>
    </row>
    <row r="98" spans="1:10" x14ac:dyDescent="0.25">
      <c r="A98" s="5"/>
      <c r="B98" s="1"/>
      <c r="C98" s="1"/>
    </row>
    <row r="99" spans="1:10" x14ac:dyDescent="0.25">
      <c r="A99" s="5"/>
      <c r="B99" s="1"/>
      <c r="C99" s="1"/>
    </row>
    <row r="100" spans="1:10" x14ac:dyDescent="0.25">
      <c r="A100" s="5"/>
      <c r="B100" s="1"/>
      <c r="C100" s="1"/>
    </row>
    <row r="101" spans="1:10" x14ac:dyDescent="0.25">
      <c r="A101" s="5"/>
      <c r="B101" s="1"/>
      <c r="C101" s="1"/>
    </row>
    <row r="102" spans="1:10" x14ac:dyDescent="0.25">
      <c r="A102" s="5"/>
      <c r="B102" s="1"/>
      <c r="C102" s="1"/>
    </row>
    <row r="103" spans="1:10" x14ac:dyDescent="0.25">
      <c r="A103" s="5"/>
      <c r="B103" s="1"/>
      <c r="C103" s="1"/>
    </row>
    <row r="104" spans="1:10" x14ac:dyDescent="0.25">
      <c r="A104" s="5"/>
      <c r="B104" s="1"/>
      <c r="C104" s="1"/>
    </row>
    <row r="105" spans="1:10" x14ac:dyDescent="0.25">
      <c r="A105" s="5"/>
      <c r="B105" s="1"/>
      <c r="C105" s="1"/>
    </row>
    <row r="106" spans="1:10" x14ac:dyDescent="0.25">
      <c r="A106" s="5"/>
      <c r="B106" s="1"/>
      <c r="C106" s="1"/>
    </row>
    <row r="107" spans="1:10" x14ac:dyDescent="0.25">
      <c r="A107" s="5"/>
      <c r="B107" s="5"/>
      <c r="C107" s="5"/>
      <c r="D107" s="5"/>
      <c r="E107" s="5"/>
      <c r="F107" s="5"/>
      <c r="G107" s="5"/>
      <c r="H107" s="5"/>
      <c r="J107" s="5"/>
    </row>
    <row r="108" spans="1:10" x14ac:dyDescent="0.25">
      <c r="A108" s="5"/>
      <c r="B108" s="5"/>
      <c r="C108" s="5"/>
      <c r="D108" s="5"/>
      <c r="E108" s="5"/>
      <c r="F108" s="5"/>
      <c r="G108" s="5"/>
      <c r="H108" s="5"/>
      <c r="J108" s="5"/>
    </row>
    <row r="109" spans="1:10" x14ac:dyDescent="0.25">
      <c r="A109" s="5"/>
      <c r="B109" s="5"/>
      <c r="C109" s="5"/>
      <c r="D109" s="5"/>
      <c r="E109" s="5"/>
      <c r="F109" s="5"/>
      <c r="G109" s="5"/>
      <c r="H109" s="5"/>
      <c r="J109" s="5"/>
    </row>
    <row r="110" spans="1:10" x14ac:dyDescent="0.25">
      <c r="A110" s="5"/>
      <c r="B110" s="5"/>
      <c r="C110" s="5"/>
      <c r="D110" s="5"/>
      <c r="E110" s="5"/>
      <c r="F110" s="5"/>
      <c r="G110" s="5"/>
      <c r="H110" s="5"/>
      <c r="J110" s="5"/>
    </row>
    <row r="111" spans="1:10" x14ac:dyDescent="0.25">
      <c r="A111" s="5"/>
      <c r="B111" s="5"/>
      <c r="C111" s="5"/>
      <c r="D111" s="5"/>
      <c r="E111" s="5"/>
      <c r="F111" s="5"/>
      <c r="G111" s="5"/>
      <c r="H111" s="5"/>
      <c r="J111" s="5"/>
    </row>
    <row r="112" spans="1:10" x14ac:dyDescent="0.25">
      <c r="A112" s="5"/>
      <c r="B112" s="5"/>
      <c r="C112" s="5"/>
      <c r="D112" s="5"/>
      <c r="E112" s="5"/>
      <c r="F112" s="5"/>
      <c r="G112" s="5"/>
      <c r="H112" s="5"/>
      <c r="J112" s="5"/>
    </row>
    <row r="113" spans="1:10" x14ac:dyDescent="0.25">
      <c r="A113" s="5"/>
      <c r="B113" s="5"/>
      <c r="C113" s="5"/>
      <c r="D113" s="5"/>
      <c r="E113" s="5"/>
      <c r="F113" s="5"/>
      <c r="G113" s="5"/>
      <c r="H113" s="5"/>
      <c r="J113" s="5"/>
    </row>
    <row r="114" spans="1:10" x14ac:dyDescent="0.25">
      <c r="A114" s="5"/>
      <c r="B114" s="5"/>
      <c r="C114" s="5"/>
      <c r="D114" s="5"/>
      <c r="E114" s="5"/>
      <c r="F114" s="5"/>
      <c r="G114" s="5"/>
      <c r="H114" s="5"/>
      <c r="J114" s="5"/>
    </row>
    <row r="115" spans="1:10" x14ac:dyDescent="0.25">
      <c r="A115" s="5"/>
      <c r="B115" s="5"/>
      <c r="C115" s="5"/>
      <c r="D115" s="5"/>
      <c r="E115" s="5"/>
      <c r="F115" s="5"/>
      <c r="G115" s="5"/>
      <c r="H115" s="5"/>
      <c r="J115" s="5"/>
    </row>
    <row r="116" spans="1:10" x14ac:dyDescent="0.25">
      <c r="A116" s="5"/>
      <c r="B116" s="5"/>
      <c r="C116" s="5"/>
      <c r="D116" s="5"/>
      <c r="E116" s="5"/>
      <c r="F116" s="5"/>
      <c r="G116" s="5"/>
      <c r="H116" s="5"/>
      <c r="J116" s="5"/>
    </row>
    <row r="117" spans="1:10" x14ac:dyDescent="0.25">
      <c r="A117" s="5"/>
      <c r="B117" s="5"/>
      <c r="C117" s="5"/>
      <c r="D117" s="5"/>
      <c r="E117" s="5"/>
      <c r="F117" s="5"/>
      <c r="G117" s="5"/>
      <c r="H117" s="5"/>
      <c r="J117" s="5"/>
    </row>
    <row r="118" spans="1:10" x14ac:dyDescent="0.25">
      <c r="A118" s="5"/>
      <c r="B118" s="5"/>
      <c r="C118" s="5"/>
      <c r="D118" s="5"/>
      <c r="E118" s="5"/>
      <c r="F118" s="5"/>
      <c r="G118" s="5"/>
      <c r="H118" s="5"/>
      <c r="J118" s="5"/>
    </row>
    <row r="119" spans="1:10" x14ac:dyDescent="0.25">
      <c r="A119" s="5"/>
      <c r="B119" s="5"/>
      <c r="C119" s="5"/>
      <c r="D119" s="5"/>
      <c r="E119" s="5"/>
      <c r="F119" s="5"/>
      <c r="G119" s="5"/>
      <c r="H119" s="5"/>
      <c r="J119" s="5"/>
    </row>
    <row r="120" spans="1:10" x14ac:dyDescent="0.25">
      <c r="A120" s="5"/>
      <c r="B120" s="5"/>
      <c r="C120" s="5"/>
      <c r="D120" s="5"/>
      <c r="E120" s="5"/>
      <c r="F120" s="5"/>
      <c r="G120" s="5"/>
      <c r="H120" s="5"/>
      <c r="J120" s="5"/>
    </row>
    <row r="121" spans="1:10" x14ac:dyDescent="0.25">
      <c r="A121" s="5"/>
      <c r="B121" s="5"/>
      <c r="C121" s="5"/>
      <c r="D121" s="5"/>
      <c r="E121" s="5"/>
      <c r="F121" s="5"/>
      <c r="G121" s="5"/>
      <c r="H121" s="5"/>
      <c r="J121" s="5"/>
    </row>
    <row r="122" spans="1:10" x14ac:dyDescent="0.25">
      <c r="A122" s="5"/>
      <c r="B122" s="5"/>
      <c r="C122" s="5"/>
      <c r="D122" s="5"/>
      <c r="E122" s="5"/>
      <c r="F122" s="5"/>
      <c r="G122" s="5"/>
      <c r="H122" s="5"/>
      <c r="J122" s="5"/>
    </row>
    <row r="123" spans="1:10" x14ac:dyDescent="0.25">
      <c r="A123" s="5"/>
      <c r="B123" s="5"/>
      <c r="C123" s="5"/>
      <c r="D123" s="5"/>
      <c r="E123" s="5"/>
      <c r="F123" s="5"/>
      <c r="G123" s="5"/>
      <c r="H123" s="5"/>
      <c r="J123" s="5"/>
    </row>
    <row r="124" spans="1:10" x14ac:dyDescent="0.25">
      <c r="A124" s="5"/>
      <c r="B124" s="5"/>
      <c r="C124" s="5"/>
      <c r="D124" s="5"/>
      <c r="E124" s="5"/>
      <c r="F124" s="5"/>
      <c r="G124" s="5"/>
      <c r="H124" s="5"/>
      <c r="J124" s="5"/>
    </row>
    <row r="125" spans="1:10" x14ac:dyDescent="0.25">
      <c r="A125" s="5"/>
      <c r="B125" s="5"/>
      <c r="C125" s="5"/>
      <c r="D125" s="5"/>
      <c r="E125" s="5"/>
      <c r="F125" s="5"/>
      <c r="G125" s="5"/>
      <c r="H125" s="5"/>
      <c r="J125" s="5"/>
    </row>
    <row r="126" spans="1:10" x14ac:dyDescent="0.25">
      <c r="A126" s="5"/>
      <c r="B126" s="5"/>
      <c r="C126" s="5"/>
      <c r="D126" s="5"/>
      <c r="E126" s="5"/>
      <c r="F126" s="5"/>
      <c r="G126" s="5"/>
      <c r="H126" s="5"/>
      <c r="J126" s="5"/>
    </row>
    <row r="127" spans="1:10" x14ac:dyDescent="0.25">
      <c r="A127" s="5"/>
      <c r="B127" s="5"/>
      <c r="C127" s="5"/>
      <c r="D127" s="5"/>
      <c r="E127" s="5"/>
      <c r="F127" s="5"/>
      <c r="G127" s="5"/>
      <c r="H127" s="5"/>
      <c r="J127" s="5"/>
    </row>
    <row r="128" spans="1:10" x14ac:dyDescent="0.25">
      <c r="A128" s="5"/>
      <c r="B128" s="5"/>
      <c r="C128" s="5"/>
      <c r="D128" s="5"/>
      <c r="E128" s="5"/>
      <c r="F128" s="5"/>
      <c r="G128" s="5"/>
      <c r="H128" s="5"/>
      <c r="J128" s="5"/>
    </row>
    <row r="129" spans="1:10" x14ac:dyDescent="0.25">
      <c r="A129" s="5"/>
      <c r="B129" s="5"/>
      <c r="C129" s="5"/>
      <c r="D129" s="5"/>
      <c r="E129" s="5"/>
      <c r="F129" s="5"/>
      <c r="G129" s="5"/>
      <c r="H129" s="5"/>
      <c r="J129" s="5"/>
    </row>
    <row r="130" spans="1:10" x14ac:dyDescent="0.25">
      <c r="A130" s="5"/>
      <c r="B130" s="5"/>
      <c r="C130" s="5"/>
      <c r="D130" s="5"/>
      <c r="E130" s="5"/>
      <c r="F130" s="5"/>
      <c r="G130" s="5"/>
      <c r="H130" s="5"/>
      <c r="J130" s="5"/>
    </row>
    <row r="131" spans="1:10" x14ac:dyDescent="0.25">
      <c r="A131" s="5"/>
      <c r="B131" s="5"/>
      <c r="C131" s="5"/>
      <c r="D131" s="5"/>
      <c r="E131" s="5"/>
      <c r="F131" s="5"/>
      <c r="G131" s="5"/>
      <c r="H131" s="5"/>
      <c r="J131" s="5"/>
    </row>
    <row r="132" spans="1:10" x14ac:dyDescent="0.25">
      <c r="A132" s="5"/>
      <c r="B132" s="5"/>
      <c r="C132" s="5"/>
      <c r="D132" s="5"/>
      <c r="E132" s="5"/>
      <c r="F132" s="5"/>
      <c r="G132" s="5"/>
      <c r="H132" s="5"/>
      <c r="J132" s="5"/>
    </row>
    <row r="133" spans="1:10" x14ac:dyDescent="0.25">
      <c r="A133" s="5"/>
      <c r="B133" s="5"/>
      <c r="C133" s="5"/>
      <c r="D133" s="5"/>
      <c r="E133" s="5"/>
      <c r="F133" s="5"/>
      <c r="G133" s="5"/>
      <c r="H133" s="5"/>
      <c r="J133" s="5"/>
    </row>
    <row r="134" spans="1:10" x14ac:dyDescent="0.25">
      <c r="A134" s="5"/>
      <c r="B134" s="5"/>
      <c r="C134" s="5"/>
      <c r="D134" s="5"/>
      <c r="E134" s="5"/>
      <c r="F134" s="5"/>
      <c r="G134" s="5"/>
      <c r="H134" s="5"/>
      <c r="J134" s="5"/>
    </row>
    <row r="135" spans="1:10" x14ac:dyDescent="0.25">
      <c r="A135" s="5"/>
      <c r="B135" s="5"/>
      <c r="C135" s="5"/>
      <c r="D135" s="5"/>
      <c r="E135" s="5"/>
      <c r="F135" s="5"/>
      <c r="G135" s="5"/>
      <c r="H135" s="5"/>
      <c r="J135" s="5"/>
    </row>
    <row r="136" spans="1:10" x14ac:dyDescent="0.25">
      <c r="A136" s="5"/>
      <c r="B136" s="5"/>
      <c r="C136" s="5"/>
      <c r="D136" s="5"/>
      <c r="E136" s="5"/>
      <c r="F136" s="5"/>
      <c r="G136" s="5"/>
      <c r="H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N31"/>
  <sheetViews>
    <sheetView showGridLines="0" view="pageLayout" topLeftCell="A8" zoomScaleNormal="100" workbookViewId="0">
      <selection activeCell="C9" sqref="C9:N31"/>
    </sheetView>
  </sheetViews>
  <sheetFormatPr defaultRowHeight="15" x14ac:dyDescent="0.25"/>
  <cols>
    <col min="2" max="2" width="24.85546875" customWidth="1"/>
    <col min="3" max="4" width="12" customWidth="1"/>
    <col min="6" max="6" width="12.42578125" customWidth="1"/>
    <col min="7" max="7" width="12.5703125" customWidth="1"/>
    <col min="9" max="14" width="12.140625" customWidth="1"/>
  </cols>
  <sheetData>
    <row r="1" spans="1:14" ht="17.25" x14ac:dyDescent="0.25">
      <c r="A1" s="674" t="s">
        <v>716</v>
      </c>
    </row>
    <row r="2" spans="1:14" ht="16.5" thickBot="1" x14ac:dyDescent="0.3">
      <c r="A2" s="184"/>
      <c r="B2" s="226"/>
      <c r="C2" s="226"/>
      <c r="D2" s="226"/>
      <c r="E2" s="226"/>
      <c r="F2" s="226"/>
      <c r="G2" s="226"/>
      <c r="H2" s="226"/>
      <c r="I2" s="226"/>
      <c r="J2" s="226"/>
      <c r="K2" s="226"/>
      <c r="L2" s="226"/>
      <c r="M2" s="226"/>
      <c r="N2" s="226"/>
    </row>
    <row r="3" spans="1:14" ht="16.5" thickBot="1" x14ac:dyDescent="0.3">
      <c r="A3" s="227"/>
      <c r="B3" s="227"/>
      <c r="C3" s="689" t="s">
        <v>6</v>
      </c>
      <c r="D3" s="690" t="s">
        <v>7</v>
      </c>
      <c r="E3" s="690" t="s">
        <v>8</v>
      </c>
      <c r="F3" s="690" t="s">
        <v>43</v>
      </c>
      <c r="G3" s="690" t="s">
        <v>44</v>
      </c>
      <c r="H3" s="690" t="s">
        <v>164</v>
      </c>
      <c r="I3" s="690" t="s">
        <v>165</v>
      </c>
      <c r="J3" s="690" t="s">
        <v>197</v>
      </c>
      <c r="K3" s="690" t="s">
        <v>441</v>
      </c>
      <c r="L3" s="690" t="s">
        <v>442</v>
      </c>
      <c r="M3" s="690" t="s">
        <v>443</v>
      </c>
      <c r="N3" s="690" t="s">
        <v>444</v>
      </c>
    </row>
    <row r="4" spans="1:14" ht="16.5" thickBot="1" x14ac:dyDescent="0.3">
      <c r="A4" s="227"/>
      <c r="B4" s="227"/>
      <c r="C4" s="1401" t="s">
        <v>731</v>
      </c>
      <c r="D4" s="1420"/>
      <c r="E4" s="1420"/>
      <c r="F4" s="1420"/>
      <c r="G4" s="1420"/>
      <c r="H4" s="1420"/>
      <c r="I4" s="1420"/>
      <c r="J4" s="1420"/>
      <c r="K4" s="1420"/>
      <c r="L4" s="1420"/>
      <c r="M4" s="1420"/>
      <c r="N4" s="1421"/>
    </row>
    <row r="5" spans="1:14" ht="16.5" thickBot="1" x14ac:dyDescent="0.3">
      <c r="A5" s="227"/>
      <c r="B5" s="227"/>
      <c r="C5" s="1407" t="s">
        <v>735</v>
      </c>
      <c r="D5" s="1408"/>
      <c r="E5" s="1404"/>
      <c r="F5" s="1403" t="s">
        <v>736</v>
      </c>
      <c r="G5" s="1408"/>
      <c r="H5" s="1408"/>
      <c r="I5" s="1408"/>
      <c r="J5" s="1408"/>
      <c r="K5" s="1408"/>
      <c r="L5" s="1408"/>
      <c r="M5" s="1408"/>
      <c r="N5" s="1409"/>
    </row>
    <row r="6" spans="1:14" x14ac:dyDescent="0.25">
      <c r="A6" s="1416"/>
      <c r="B6" s="1417"/>
      <c r="C6" s="1418"/>
      <c r="D6" s="1410" t="s">
        <v>807</v>
      </c>
      <c r="E6" s="1410" t="s">
        <v>808</v>
      </c>
      <c r="F6" s="1418"/>
      <c r="G6" s="1410" t="s">
        <v>809</v>
      </c>
      <c r="H6" s="1410" t="s">
        <v>810</v>
      </c>
      <c r="I6" s="1410" t="s">
        <v>811</v>
      </c>
      <c r="J6" s="1410" t="s">
        <v>812</v>
      </c>
      <c r="K6" s="1410" t="s">
        <v>813</v>
      </c>
      <c r="L6" s="1410" t="s">
        <v>814</v>
      </c>
      <c r="M6" s="1410" t="s">
        <v>815</v>
      </c>
      <c r="N6" s="1410" t="s">
        <v>801</v>
      </c>
    </row>
    <row r="7" spans="1:14" x14ac:dyDescent="0.25">
      <c r="A7" s="1416"/>
      <c r="B7" s="1417"/>
      <c r="C7" s="1418"/>
      <c r="D7" s="1419"/>
      <c r="E7" s="1419"/>
      <c r="F7" s="1418"/>
      <c r="G7" s="1419"/>
      <c r="H7" s="1419"/>
      <c r="I7" s="1419"/>
      <c r="J7" s="1419"/>
      <c r="K7" s="1419"/>
      <c r="L7" s="1419"/>
      <c r="M7" s="1419"/>
      <c r="N7" s="1419"/>
    </row>
    <row r="8" spans="1:14" ht="74.25" customHeight="1" thickBot="1" x14ac:dyDescent="0.3">
      <c r="A8" s="227"/>
      <c r="B8" s="227"/>
      <c r="C8" s="710"/>
      <c r="D8" s="1412"/>
      <c r="E8" s="1412"/>
      <c r="F8" s="1422"/>
      <c r="G8" s="1412"/>
      <c r="H8" s="1411"/>
      <c r="I8" s="1411"/>
      <c r="J8" s="1411"/>
      <c r="K8" s="1411"/>
      <c r="L8" s="1411"/>
      <c r="M8" s="1411"/>
      <c r="N8" s="1411"/>
    </row>
    <row r="9" spans="1:14" ht="26.25" thickBot="1" x14ac:dyDescent="0.3">
      <c r="A9" s="696" t="s">
        <v>742</v>
      </c>
      <c r="B9" s="697" t="s">
        <v>743</v>
      </c>
      <c r="C9" s="1005"/>
      <c r="D9" s="1005"/>
      <c r="E9" s="1005"/>
      <c r="F9" s="1005"/>
      <c r="G9" s="1005"/>
      <c r="H9" s="1005"/>
      <c r="I9" s="1005"/>
      <c r="J9" s="1005"/>
      <c r="K9" s="1005"/>
      <c r="L9" s="1005"/>
      <c r="M9" s="1005"/>
      <c r="N9" s="1005"/>
    </row>
    <row r="10" spans="1:14" ht="15.75" thickBot="1" x14ac:dyDescent="0.3">
      <c r="A10" s="696" t="s">
        <v>461</v>
      </c>
      <c r="B10" s="697" t="s">
        <v>744</v>
      </c>
      <c r="C10" s="1005"/>
      <c r="D10" s="1005"/>
      <c r="E10" s="1005"/>
      <c r="F10" s="1005"/>
      <c r="G10" s="1005"/>
      <c r="H10" s="1005"/>
      <c r="I10" s="1005"/>
      <c r="J10" s="1005"/>
      <c r="K10" s="1005"/>
      <c r="L10" s="1005"/>
      <c r="M10" s="1005"/>
      <c r="N10" s="1005"/>
    </row>
    <row r="11" spans="1:14" ht="15.75" thickBot="1" x14ac:dyDescent="0.3">
      <c r="A11" s="698" t="s">
        <v>463</v>
      </c>
      <c r="B11" s="699" t="s">
        <v>745</v>
      </c>
      <c r="C11" s="1006"/>
      <c r="D11" s="1006"/>
      <c r="E11" s="1006"/>
      <c r="F11" s="1006"/>
      <c r="G11" s="1006"/>
      <c r="H11" s="1006"/>
      <c r="I11" s="1006"/>
      <c r="J11" s="1006"/>
      <c r="K11" s="1006"/>
      <c r="L11" s="1006"/>
      <c r="M11" s="1006"/>
      <c r="N11" s="1006"/>
    </row>
    <row r="12" spans="1:14" ht="15.75" thickBot="1" x14ac:dyDescent="0.3">
      <c r="A12" s="698" t="s">
        <v>746</v>
      </c>
      <c r="B12" s="699" t="s">
        <v>747</v>
      </c>
      <c r="C12" s="1006"/>
      <c r="D12" s="1006"/>
      <c r="E12" s="1006"/>
      <c r="F12" s="1006"/>
      <c r="G12" s="1006"/>
      <c r="H12" s="1006"/>
      <c r="I12" s="1006"/>
      <c r="J12" s="1006"/>
      <c r="K12" s="1006"/>
      <c r="L12" s="1006"/>
      <c r="M12" s="1006"/>
      <c r="N12" s="1006"/>
    </row>
    <row r="13" spans="1:14" ht="15.75" thickBot="1" x14ac:dyDescent="0.3">
      <c r="A13" s="698" t="s">
        <v>748</v>
      </c>
      <c r="B13" s="699" t="s">
        <v>749</v>
      </c>
      <c r="C13" s="1006"/>
      <c r="D13" s="1006"/>
      <c r="E13" s="1006"/>
      <c r="F13" s="1006"/>
      <c r="G13" s="1006"/>
      <c r="H13" s="1006"/>
      <c r="I13" s="1006"/>
      <c r="J13" s="1006"/>
      <c r="K13" s="1006"/>
      <c r="L13" s="1006"/>
      <c r="M13" s="1006"/>
      <c r="N13" s="1006"/>
    </row>
    <row r="14" spans="1:14" ht="15.75" thickBot="1" x14ac:dyDescent="0.3">
      <c r="A14" s="698" t="s">
        <v>750</v>
      </c>
      <c r="B14" s="699" t="s">
        <v>751</v>
      </c>
      <c r="C14" s="1006"/>
      <c r="D14" s="1006"/>
      <c r="E14" s="1006"/>
      <c r="F14" s="1006"/>
      <c r="G14" s="1006"/>
      <c r="H14" s="1006"/>
      <c r="I14" s="1006"/>
      <c r="J14" s="1006"/>
      <c r="K14" s="1006"/>
      <c r="L14" s="1006"/>
      <c r="M14" s="1006"/>
      <c r="N14" s="1006"/>
    </row>
    <row r="15" spans="1:14" ht="15.75" thickBot="1" x14ac:dyDescent="0.3">
      <c r="A15" s="698" t="s">
        <v>752</v>
      </c>
      <c r="B15" s="699" t="s">
        <v>753</v>
      </c>
      <c r="C15" s="1006"/>
      <c r="D15" s="1006"/>
      <c r="E15" s="1006"/>
      <c r="F15" s="1006"/>
      <c r="G15" s="1006"/>
      <c r="H15" s="1006"/>
      <c r="I15" s="1006"/>
      <c r="J15" s="1006"/>
      <c r="K15" s="1006"/>
      <c r="L15" s="1006"/>
      <c r="M15" s="1006"/>
      <c r="N15" s="1006"/>
    </row>
    <row r="16" spans="1:14" ht="15.75" thickBot="1" x14ac:dyDescent="0.3">
      <c r="A16" s="698" t="s">
        <v>754</v>
      </c>
      <c r="B16" s="699" t="s">
        <v>816</v>
      </c>
      <c r="C16" s="1006"/>
      <c r="D16" s="1006"/>
      <c r="E16" s="1006"/>
      <c r="F16" s="1006"/>
      <c r="G16" s="1006"/>
      <c r="H16" s="1006"/>
      <c r="I16" s="1006"/>
      <c r="J16" s="1006"/>
      <c r="K16" s="1006"/>
      <c r="L16" s="1006"/>
      <c r="M16" s="1006"/>
      <c r="N16" s="1006"/>
    </row>
    <row r="17" spans="1:14" ht="15.75" thickBot="1" x14ac:dyDescent="0.3">
      <c r="A17" s="698" t="s">
        <v>756</v>
      </c>
      <c r="B17" s="699" t="s">
        <v>757</v>
      </c>
      <c r="C17" s="1006"/>
      <c r="D17" s="1006"/>
      <c r="E17" s="1006"/>
      <c r="F17" s="1006"/>
      <c r="G17" s="1006"/>
      <c r="H17" s="1006"/>
      <c r="I17" s="1006"/>
      <c r="J17" s="1006"/>
      <c r="K17" s="1006"/>
      <c r="L17" s="1006"/>
      <c r="M17" s="1006"/>
      <c r="N17" s="1006"/>
    </row>
    <row r="18" spans="1:14" ht="15.75" thickBot="1" x14ac:dyDescent="0.3">
      <c r="A18" s="700" t="s">
        <v>758</v>
      </c>
      <c r="B18" s="701" t="s">
        <v>759</v>
      </c>
      <c r="C18" s="1005"/>
      <c r="D18" s="1005"/>
      <c r="E18" s="1005"/>
      <c r="F18" s="1005"/>
      <c r="G18" s="1005"/>
      <c r="H18" s="1005"/>
      <c r="I18" s="1005"/>
      <c r="J18" s="1005"/>
      <c r="K18" s="1005"/>
      <c r="L18" s="1005"/>
      <c r="M18" s="1005"/>
      <c r="N18" s="1005"/>
    </row>
    <row r="19" spans="1:14" ht="15.75" thickBot="1" x14ac:dyDescent="0.3">
      <c r="A19" s="698" t="s">
        <v>760</v>
      </c>
      <c r="B19" s="699" t="s">
        <v>745</v>
      </c>
      <c r="C19" s="1006"/>
      <c r="D19" s="1006"/>
      <c r="E19" s="1006"/>
      <c r="F19" s="1006"/>
      <c r="G19" s="1006"/>
      <c r="H19" s="1006"/>
      <c r="I19" s="1006"/>
      <c r="J19" s="1006"/>
      <c r="K19" s="1006"/>
      <c r="L19" s="1006"/>
      <c r="M19" s="1006"/>
      <c r="N19" s="1006"/>
    </row>
    <row r="20" spans="1:14" ht="15.75" thickBot="1" x14ac:dyDescent="0.3">
      <c r="A20" s="698" t="s">
        <v>761</v>
      </c>
      <c r="B20" s="699" t="s">
        <v>747</v>
      </c>
      <c r="C20" s="1006"/>
      <c r="D20" s="1006"/>
      <c r="E20" s="1006"/>
      <c r="F20" s="1006"/>
      <c r="G20" s="1006"/>
      <c r="H20" s="1006"/>
      <c r="I20" s="1006"/>
      <c r="J20" s="1006"/>
      <c r="K20" s="1006"/>
      <c r="L20" s="1006"/>
      <c r="M20" s="1006"/>
      <c r="N20" s="1006"/>
    </row>
    <row r="21" spans="1:14" ht="15.75" thickBot="1" x14ac:dyDescent="0.3">
      <c r="A21" s="698" t="s">
        <v>762</v>
      </c>
      <c r="B21" s="699" t="s">
        <v>749</v>
      </c>
      <c r="C21" s="1006"/>
      <c r="D21" s="1006"/>
      <c r="E21" s="1006"/>
      <c r="F21" s="1006"/>
      <c r="G21" s="1006"/>
      <c r="H21" s="1006"/>
      <c r="I21" s="1006"/>
      <c r="J21" s="1006"/>
      <c r="K21" s="1006"/>
      <c r="L21" s="1006"/>
      <c r="M21" s="1006"/>
      <c r="N21" s="1006"/>
    </row>
    <row r="22" spans="1:14" ht="15.75" thickBot="1" x14ac:dyDescent="0.3">
      <c r="A22" s="698" t="s">
        <v>763</v>
      </c>
      <c r="B22" s="699" t="s">
        <v>751</v>
      </c>
      <c r="C22" s="1006"/>
      <c r="D22" s="1006"/>
      <c r="E22" s="1006"/>
      <c r="F22" s="1006"/>
      <c r="G22" s="1006"/>
      <c r="H22" s="1006"/>
      <c r="I22" s="1006"/>
      <c r="J22" s="1006"/>
      <c r="K22" s="1006"/>
      <c r="L22" s="1006"/>
      <c r="M22" s="1006"/>
      <c r="N22" s="1006"/>
    </row>
    <row r="23" spans="1:14" ht="15.75" thickBot="1" x14ac:dyDescent="0.3">
      <c r="A23" s="698" t="s">
        <v>764</v>
      </c>
      <c r="B23" s="699" t="s">
        <v>753</v>
      </c>
      <c r="C23" s="1006"/>
      <c r="D23" s="1006"/>
      <c r="E23" s="1006"/>
      <c r="F23" s="1006"/>
      <c r="G23" s="1006"/>
      <c r="H23" s="1006"/>
      <c r="I23" s="1006"/>
      <c r="J23" s="1006"/>
      <c r="K23" s="1006"/>
      <c r="L23" s="1006"/>
      <c r="M23" s="1006"/>
      <c r="N23" s="1006"/>
    </row>
    <row r="24" spans="1:14" ht="15.75" thickBot="1" x14ac:dyDescent="0.3">
      <c r="A24" s="700" t="s">
        <v>765</v>
      </c>
      <c r="B24" s="701" t="s">
        <v>526</v>
      </c>
      <c r="C24" s="1005"/>
      <c r="D24" s="1005"/>
      <c r="E24" s="1005"/>
      <c r="F24" s="1005"/>
      <c r="G24" s="1005"/>
      <c r="H24" s="1005"/>
      <c r="I24" s="1005"/>
      <c r="J24" s="1005"/>
      <c r="K24" s="1005"/>
      <c r="L24" s="1005"/>
      <c r="M24" s="1005"/>
      <c r="N24" s="1005"/>
    </row>
    <row r="25" spans="1:14" ht="15.75" thickBot="1" x14ac:dyDescent="0.3">
      <c r="A25" s="698" t="s">
        <v>766</v>
      </c>
      <c r="B25" s="699" t="s">
        <v>745</v>
      </c>
      <c r="C25" s="1006"/>
      <c r="D25" s="1006"/>
      <c r="E25" s="1006"/>
      <c r="F25" s="1006"/>
      <c r="G25" s="1006"/>
      <c r="H25" s="1006"/>
      <c r="I25" s="1006"/>
      <c r="J25" s="1006"/>
      <c r="K25" s="1006"/>
      <c r="L25" s="1006"/>
      <c r="M25" s="1006"/>
      <c r="N25" s="1006"/>
    </row>
    <row r="26" spans="1:14" ht="15.75" thickBot="1" x14ac:dyDescent="0.3">
      <c r="A26" s="698" t="s">
        <v>767</v>
      </c>
      <c r="B26" s="699" t="s">
        <v>747</v>
      </c>
      <c r="C26" s="1006"/>
      <c r="D26" s="1006"/>
      <c r="E26" s="1006"/>
      <c r="F26" s="1006"/>
      <c r="G26" s="1006"/>
      <c r="H26" s="1006"/>
      <c r="I26" s="1006"/>
      <c r="J26" s="1006"/>
      <c r="K26" s="1006"/>
      <c r="L26" s="1006"/>
      <c r="M26" s="1006"/>
      <c r="N26" s="1006"/>
    </row>
    <row r="27" spans="1:14" ht="15.75" thickBot="1" x14ac:dyDescent="0.3">
      <c r="A27" s="698" t="s">
        <v>768</v>
      </c>
      <c r="B27" s="699" t="s">
        <v>749</v>
      </c>
      <c r="C27" s="1006"/>
      <c r="D27" s="1006"/>
      <c r="E27" s="1006"/>
      <c r="F27" s="1006"/>
      <c r="G27" s="1006"/>
      <c r="H27" s="1006"/>
      <c r="I27" s="1006"/>
      <c r="J27" s="1006"/>
      <c r="K27" s="1006"/>
      <c r="L27" s="1006"/>
      <c r="M27" s="1006"/>
      <c r="N27" s="1006"/>
    </row>
    <row r="28" spans="1:14" ht="15.75" thickBot="1" x14ac:dyDescent="0.3">
      <c r="A28" s="698" t="s">
        <v>769</v>
      </c>
      <c r="B28" s="699" t="s">
        <v>751</v>
      </c>
      <c r="C28" s="1006"/>
      <c r="D28" s="1006"/>
      <c r="E28" s="1006"/>
      <c r="F28" s="1006"/>
      <c r="G28" s="1006"/>
      <c r="H28" s="1006"/>
      <c r="I28" s="1006"/>
      <c r="J28" s="1006"/>
      <c r="K28" s="1006"/>
      <c r="L28" s="1006"/>
      <c r="M28" s="1006"/>
      <c r="N28" s="1006"/>
    </row>
    <row r="29" spans="1:14" ht="15.75" thickBot="1" x14ac:dyDescent="0.3">
      <c r="A29" s="698" t="s">
        <v>770</v>
      </c>
      <c r="B29" s="699" t="s">
        <v>753</v>
      </c>
      <c r="C29" s="1006"/>
      <c r="D29" s="1006"/>
      <c r="E29" s="1006"/>
      <c r="F29" s="1006"/>
      <c r="G29" s="1006"/>
      <c r="H29" s="1006"/>
      <c r="I29" s="1006"/>
      <c r="J29" s="1006"/>
      <c r="K29" s="1006"/>
      <c r="L29" s="1006"/>
      <c r="M29" s="1006"/>
      <c r="N29" s="1006"/>
    </row>
    <row r="30" spans="1:14" ht="15.75" thickBot="1" x14ac:dyDescent="0.3">
      <c r="A30" s="698" t="s">
        <v>771</v>
      </c>
      <c r="B30" s="699" t="s">
        <v>757</v>
      </c>
      <c r="C30" s="1006"/>
      <c r="D30" s="1006"/>
      <c r="E30" s="1006"/>
      <c r="F30" s="1006"/>
      <c r="G30" s="1006"/>
      <c r="H30" s="1006"/>
      <c r="I30" s="1006"/>
      <c r="J30" s="1006"/>
      <c r="K30" s="1006"/>
      <c r="L30" s="1006"/>
      <c r="M30" s="1006"/>
      <c r="N30" s="1006"/>
    </row>
    <row r="31" spans="1:14" ht="15.75" thickBot="1" x14ac:dyDescent="0.3">
      <c r="A31" s="702" t="s">
        <v>772</v>
      </c>
      <c r="B31" s="703" t="s">
        <v>42</v>
      </c>
      <c r="C31" s="1005"/>
      <c r="D31" s="1005"/>
      <c r="E31" s="1005"/>
      <c r="F31" s="1005"/>
      <c r="G31" s="1005"/>
      <c r="H31" s="1005"/>
      <c r="I31" s="1005"/>
      <c r="J31" s="1005"/>
      <c r="K31" s="1005"/>
      <c r="L31" s="1005"/>
      <c r="M31" s="1005"/>
      <c r="N31" s="1005"/>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75" fitToHeight="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K24"/>
  <sheetViews>
    <sheetView showGridLines="0" view="pageLayout" topLeftCell="A13" zoomScaleNormal="100"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672" t="s">
        <v>1895</v>
      </c>
    </row>
    <row r="3" spans="2:11" ht="15.75" x14ac:dyDescent="0.25">
      <c r="B3" s="184"/>
      <c r="C3" s="226"/>
      <c r="D3" s="226"/>
      <c r="E3" s="226"/>
      <c r="H3" s="226"/>
      <c r="I3" s="226"/>
      <c r="J3" s="239"/>
      <c r="K3" s="226"/>
    </row>
    <row r="4" spans="2:11" ht="16.5" thickBot="1" x14ac:dyDescent="0.3">
      <c r="B4" s="184"/>
      <c r="C4" s="226"/>
      <c r="D4" s="226"/>
      <c r="E4" s="226"/>
      <c r="F4" s="1429"/>
      <c r="G4" s="1429"/>
      <c r="H4" s="226"/>
      <c r="I4" s="226"/>
      <c r="J4" s="239"/>
      <c r="K4" s="226"/>
    </row>
    <row r="5" spans="2:11" ht="16.5" thickBot="1" x14ac:dyDescent="0.3">
      <c r="B5" s="227"/>
      <c r="C5" s="227"/>
      <c r="D5" s="689" t="s">
        <v>6</v>
      </c>
      <c r="E5" s="690" t="s">
        <v>7</v>
      </c>
      <c r="F5" s="690" t="s">
        <v>8</v>
      </c>
      <c r="G5" s="690" t="s">
        <v>43</v>
      </c>
      <c r="H5" s="690" t="s">
        <v>44</v>
      </c>
      <c r="I5" s="690" t="s">
        <v>1896</v>
      </c>
      <c r="J5" s="1398" t="s">
        <v>165</v>
      </c>
      <c r="K5" s="1400"/>
    </row>
    <row r="6" spans="2:11" ht="84" customHeight="1" thickBot="1" x14ac:dyDescent="0.3">
      <c r="B6" s="227"/>
      <c r="C6" s="227"/>
      <c r="D6" s="1407" t="s">
        <v>731</v>
      </c>
      <c r="E6" s="1408"/>
      <c r="F6" s="1408"/>
      <c r="G6" s="1404"/>
      <c r="H6" s="1409" t="s">
        <v>817</v>
      </c>
      <c r="I6" s="1410" t="s">
        <v>818</v>
      </c>
      <c r="J6" s="1407" t="s">
        <v>819</v>
      </c>
      <c r="K6" s="1409"/>
    </row>
    <row r="7" spans="2:11" ht="34.5" customHeight="1" thickBot="1" x14ac:dyDescent="0.3">
      <c r="B7" s="240"/>
      <c r="C7" s="240"/>
      <c r="D7" s="711"/>
      <c r="E7" s="1407" t="s">
        <v>820</v>
      </c>
      <c r="F7" s="1409"/>
      <c r="G7" s="1434" t="s">
        <v>821</v>
      </c>
      <c r="H7" s="1430"/>
      <c r="I7" s="1419"/>
      <c r="J7" s="1431"/>
      <c r="K7" s="1430"/>
    </row>
    <row r="8" spans="2:11" ht="15.75" x14ac:dyDescent="0.25">
      <c r="B8" s="227"/>
      <c r="C8" s="227"/>
      <c r="D8" s="711"/>
      <c r="E8" s="1437"/>
      <c r="F8" s="1410" t="s">
        <v>801</v>
      </c>
      <c r="G8" s="1435"/>
      <c r="H8" s="1437"/>
      <c r="I8" s="1419"/>
      <c r="J8" s="1431"/>
      <c r="K8" s="1430"/>
    </row>
    <row r="9" spans="2:11" ht="16.5" thickBot="1" x14ac:dyDescent="0.3">
      <c r="B9" s="227"/>
      <c r="C9" s="227"/>
      <c r="D9" s="711"/>
      <c r="E9" s="1438"/>
      <c r="F9" s="1412"/>
      <c r="G9" s="1436"/>
      <c r="H9" s="1438"/>
      <c r="I9" s="1412"/>
      <c r="J9" s="1432"/>
      <c r="K9" s="1433"/>
    </row>
    <row r="10" spans="2:11" ht="26.25" thickBot="1" x14ac:dyDescent="0.3">
      <c r="B10" s="713" t="s">
        <v>461</v>
      </c>
      <c r="C10" s="714" t="s">
        <v>822</v>
      </c>
      <c r="D10" s="715"/>
      <c r="E10" s="716"/>
      <c r="F10" s="715"/>
      <c r="G10" s="715"/>
      <c r="H10" s="715"/>
      <c r="I10" s="717"/>
      <c r="J10" s="1439"/>
      <c r="K10" s="1440"/>
    </row>
    <row r="11" spans="2:11" ht="15.75" thickBot="1" x14ac:dyDescent="0.3">
      <c r="B11" s="698" t="s">
        <v>463</v>
      </c>
      <c r="C11" s="718" t="s">
        <v>823</v>
      </c>
      <c r="D11" s="701"/>
      <c r="E11" s="701"/>
      <c r="F11" s="701"/>
      <c r="G11" s="701"/>
      <c r="H11" s="701"/>
      <c r="I11" s="719"/>
      <c r="J11" s="1427"/>
      <c r="K11" s="1428"/>
    </row>
    <row r="12" spans="2:11" ht="15.75" thickBot="1" x14ac:dyDescent="0.3">
      <c r="B12" s="698" t="s">
        <v>746</v>
      </c>
      <c r="C12" s="718" t="s">
        <v>824</v>
      </c>
      <c r="D12" s="701"/>
      <c r="E12" s="701"/>
      <c r="F12" s="701"/>
      <c r="G12" s="701"/>
      <c r="H12" s="701"/>
      <c r="I12" s="719"/>
      <c r="J12" s="1427"/>
      <c r="K12" s="1428"/>
    </row>
    <row r="13" spans="2:11" ht="15.75" thickBot="1" x14ac:dyDescent="0.3">
      <c r="B13" s="698" t="s">
        <v>748</v>
      </c>
      <c r="C13" s="718" t="s">
        <v>825</v>
      </c>
      <c r="D13" s="701"/>
      <c r="E13" s="701"/>
      <c r="F13" s="701"/>
      <c r="G13" s="701"/>
      <c r="H13" s="701"/>
      <c r="I13" s="719"/>
      <c r="J13" s="1427"/>
      <c r="K13" s="1428"/>
    </row>
    <row r="14" spans="2:11" ht="15.75" thickBot="1" x14ac:dyDescent="0.3">
      <c r="B14" s="698" t="s">
        <v>750</v>
      </c>
      <c r="C14" s="718" t="s">
        <v>826</v>
      </c>
      <c r="D14" s="701"/>
      <c r="E14" s="701"/>
      <c r="F14" s="701"/>
      <c r="G14" s="701"/>
      <c r="H14" s="701"/>
      <c r="I14" s="719"/>
      <c r="J14" s="1427"/>
      <c r="K14" s="1428"/>
    </row>
    <row r="15" spans="2:11" ht="15.75" thickBot="1" x14ac:dyDescent="0.3">
      <c r="B15" s="698" t="s">
        <v>752</v>
      </c>
      <c r="C15" s="718" t="s">
        <v>827</v>
      </c>
      <c r="D15" s="701"/>
      <c r="E15" s="701"/>
      <c r="F15" s="701"/>
      <c r="G15" s="701"/>
      <c r="H15" s="701"/>
      <c r="I15" s="719"/>
      <c r="J15" s="1427"/>
      <c r="K15" s="1428"/>
    </row>
    <row r="16" spans="2:11" ht="15.75" thickBot="1" x14ac:dyDescent="0.3">
      <c r="B16" s="698" t="s">
        <v>754</v>
      </c>
      <c r="C16" s="718" t="s">
        <v>828</v>
      </c>
      <c r="D16" s="701"/>
      <c r="E16" s="701"/>
      <c r="F16" s="701"/>
      <c r="G16" s="701"/>
      <c r="H16" s="701"/>
      <c r="I16" s="719"/>
      <c r="J16" s="1427"/>
      <c r="K16" s="1428"/>
    </row>
    <row r="17" spans="2:11" ht="26.25" thickBot="1" x14ac:dyDescent="0.3">
      <c r="B17" s="698" t="s">
        <v>756</v>
      </c>
      <c r="C17" s="703" t="s">
        <v>526</v>
      </c>
      <c r="D17" s="716"/>
      <c r="E17" s="716"/>
      <c r="F17" s="716"/>
      <c r="G17" s="720"/>
      <c r="H17" s="720"/>
      <c r="I17" s="716"/>
      <c r="J17" s="1423"/>
      <c r="K17" s="1424"/>
    </row>
    <row r="18" spans="2:11" ht="15.75" thickBot="1" x14ac:dyDescent="0.3">
      <c r="B18" s="700" t="s">
        <v>758</v>
      </c>
      <c r="C18" s="718" t="s">
        <v>823</v>
      </c>
      <c r="D18" s="701"/>
      <c r="E18" s="701"/>
      <c r="F18" s="701"/>
      <c r="G18" s="719"/>
      <c r="H18" s="719"/>
      <c r="I18" s="701"/>
      <c r="J18" s="1423"/>
      <c r="K18" s="1424"/>
    </row>
    <row r="19" spans="2:11" ht="15.75" thickBot="1" x14ac:dyDescent="0.3">
      <c r="B19" s="698" t="s">
        <v>760</v>
      </c>
      <c r="C19" s="718" t="s">
        <v>824</v>
      </c>
      <c r="D19" s="701"/>
      <c r="E19" s="701"/>
      <c r="F19" s="701"/>
      <c r="G19" s="719"/>
      <c r="H19" s="719"/>
      <c r="I19" s="701"/>
      <c r="J19" s="1423"/>
      <c r="K19" s="1424"/>
    </row>
    <row r="20" spans="2:11" ht="15.75" thickBot="1" x14ac:dyDescent="0.3">
      <c r="B20" s="698" t="s">
        <v>761</v>
      </c>
      <c r="C20" s="718" t="s">
        <v>825</v>
      </c>
      <c r="D20" s="701"/>
      <c r="E20" s="701"/>
      <c r="F20" s="701"/>
      <c r="G20" s="719"/>
      <c r="H20" s="719"/>
      <c r="I20" s="701"/>
      <c r="J20" s="1423"/>
      <c r="K20" s="1424"/>
    </row>
    <row r="21" spans="2:11" ht="15.75" thickBot="1" x14ac:dyDescent="0.3">
      <c r="B21" s="698" t="s">
        <v>762</v>
      </c>
      <c r="C21" s="718" t="s">
        <v>826</v>
      </c>
      <c r="D21" s="701"/>
      <c r="E21" s="701"/>
      <c r="F21" s="701"/>
      <c r="G21" s="719"/>
      <c r="H21" s="719"/>
      <c r="I21" s="701"/>
      <c r="J21" s="1423"/>
      <c r="K21" s="1424"/>
    </row>
    <row r="22" spans="2:11" ht="15.75" thickBot="1" x14ac:dyDescent="0.3">
      <c r="B22" s="698" t="s">
        <v>763</v>
      </c>
      <c r="C22" s="718" t="s">
        <v>827</v>
      </c>
      <c r="D22" s="701"/>
      <c r="E22" s="701"/>
      <c r="F22" s="701"/>
      <c r="G22" s="719"/>
      <c r="H22" s="719"/>
      <c r="I22" s="701"/>
      <c r="J22" s="1423"/>
      <c r="K22" s="1424"/>
    </row>
    <row r="23" spans="2:11" ht="15.75" thickBot="1" x14ac:dyDescent="0.3">
      <c r="B23" s="698" t="s">
        <v>764</v>
      </c>
      <c r="C23" s="718" t="s">
        <v>828</v>
      </c>
      <c r="D23" s="701"/>
      <c r="E23" s="701"/>
      <c r="F23" s="701"/>
      <c r="G23" s="719"/>
      <c r="H23" s="719"/>
      <c r="I23" s="701"/>
      <c r="J23" s="1423"/>
      <c r="K23" s="1424"/>
    </row>
    <row r="24" spans="2:11" ht="15.75" thickBot="1" x14ac:dyDescent="0.3">
      <c r="B24" s="721" t="s">
        <v>765</v>
      </c>
      <c r="C24" s="703" t="s">
        <v>42</v>
      </c>
      <c r="D24" s="701"/>
      <c r="E24" s="701"/>
      <c r="F24" s="701"/>
      <c r="G24" s="701"/>
      <c r="H24" s="701"/>
      <c r="I24" s="701"/>
      <c r="J24" s="1425"/>
      <c r="K24" s="1426"/>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2:I28"/>
  <sheetViews>
    <sheetView showGridLines="0" view="pageLayout" topLeftCell="A25" zoomScaleNormal="100" workbookViewId="0"/>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672" t="s">
        <v>829</v>
      </c>
    </row>
    <row r="3" spans="2:9" ht="16.5" thickBot="1" x14ac:dyDescent="0.3">
      <c r="B3" s="184"/>
      <c r="C3" s="226"/>
      <c r="D3" s="226"/>
      <c r="E3" s="1429"/>
      <c r="F3" s="1429"/>
      <c r="G3" s="226"/>
      <c r="H3" s="226"/>
      <c r="I3" s="226"/>
    </row>
    <row r="4" spans="2:9" ht="16.5" thickBot="1" x14ac:dyDescent="0.3">
      <c r="B4" s="227"/>
      <c r="C4" s="227"/>
      <c r="D4" s="881" t="s">
        <v>6</v>
      </c>
      <c r="E4" s="688" t="s">
        <v>7</v>
      </c>
      <c r="F4" s="688" t="s">
        <v>8</v>
      </c>
      <c r="G4" s="688" t="s">
        <v>43</v>
      </c>
      <c r="H4" s="688" t="s">
        <v>44</v>
      </c>
      <c r="I4" s="688" t="s">
        <v>164</v>
      </c>
    </row>
    <row r="5" spans="2:9" ht="19.5" customHeight="1" thickBot="1" x14ac:dyDescent="0.3">
      <c r="B5" s="227"/>
      <c r="C5" s="227"/>
      <c r="D5" s="1391" t="s">
        <v>830</v>
      </c>
      <c r="E5" s="1392"/>
      <c r="F5" s="1392"/>
      <c r="G5" s="1393"/>
      <c r="H5" s="1443" t="s">
        <v>817</v>
      </c>
      <c r="I5" s="1395" t="s">
        <v>819</v>
      </c>
    </row>
    <row r="6" spans="2:9" ht="49.5" customHeight="1" thickBot="1" x14ac:dyDescent="0.3">
      <c r="B6" s="240"/>
      <c r="C6" s="240"/>
      <c r="D6" s="890"/>
      <c r="E6" s="1391" t="s">
        <v>820</v>
      </c>
      <c r="F6" s="1443"/>
      <c r="G6" s="755" t="s">
        <v>831</v>
      </c>
      <c r="H6" s="1444"/>
      <c r="I6" s="1446"/>
    </row>
    <row r="7" spans="2:9" ht="15.75" x14ac:dyDescent="0.25">
      <c r="B7" s="227"/>
      <c r="C7" s="227"/>
      <c r="D7" s="891"/>
      <c r="E7" s="1447"/>
      <c r="F7" s="1395" t="s">
        <v>801</v>
      </c>
      <c r="G7" s="1447"/>
      <c r="H7" s="1444"/>
      <c r="I7" s="1446"/>
    </row>
    <row r="8" spans="2:9" ht="16.5" thickBot="1" x14ac:dyDescent="0.3">
      <c r="B8" s="227"/>
      <c r="C8" s="227"/>
      <c r="D8" s="892"/>
      <c r="E8" s="1448"/>
      <c r="F8" s="1449"/>
      <c r="G8" s="1450"/>
      <c r="H8" s="1445"/>
      <c r="I8" s="1396"/>
    </row>
    <row r="9" spans="2:9" ht="24.75" thickBot="1" x14ac:dyDescent="0.3">
      <c r="B9" s="885" t="s">
        <v>461</v>
      </c>
      <c r="C9" s="768" t="s">
        <v>832</v>
      </c>
      <c r="D9" s="707"/>
      <c r="E9" s="707"/>
      <c r="F9" s="707"/>
      <c r="G9" s="707"/>
      <c r="H9" s="707"/>
      <c r="I9" s="707"/>
    </row>
    <row r="10" spans="2:9" ht="15.75" thickBot="1" x14ac:dyDescent="0.3">
      <c r="B10" s="893" t="s">
        <v>463</v>
      </c>
      <c r="C10" s="707" t="s">
        <v>833</v>
      </c>
      <c r="D10" s="707"/>
      <c r="E10" s="707"/>
      <c r="F10" s="707"/>
      <c r="G10" s="707"/>
      <c r="H10" s="707"/>
      <c r="I10" s="707"/>
    </row>
    <row r="11" spans="2:9" ht="15.75" thickBot="1" x14ac:dyDescent="0.3">
      <c r="B11" s="893" t="s">
        <v>746</v>
      </c>
      <c r="C11" s="707" t="s">
        <v>834</v>
      </c>
      <c r="D11" s="707"/>
      <c r="E11" s="707"/>
      <c r="F11" s="707"/>
      <c r="G11" s="707"/>
      <c r="H11" s="707"/>
      <c r="I11" s="707"/>
    </row>
    <row r="12" spans="2:9" ht="24.75" thickBot="1" x14ac:dyDescent="0.3">
      <c r="B12" s="893" t="s">
        <v>748</v>
      </c>
      <c r="C12" s="707" t="s">
        <v>835</v>
      </c>
      <c r="D12" s="707"/>
      <c r="E12" s="707"/>
      <c r="F12" s="707"/>
      <c r="G12" s="707"/>
      <c r="H12" s="707"/>
      <c r="I12" s="707"/>
    </row>
    <row r="13" spans="2:9" ht="15.75" thickBot="1" x14ac:dyDescent="0.3">
      <c r="B13" s="893" t="s">
        <v>750</v>
      </c>
      <c r="C13" s="707" t="s">
        <v>836</v>
      </c>
      <c r="D13" s="707"/>
      <c r="E13" s="707"/>
      <c r="F13" s="707"/>
      <c r="G13" s="707"/>
      <c r="H13" s="707"/>
      <c r="I13" s="707"/>
    </row>
    <row r="14" spans="2:9" ht="15.75" thickBot="1" x14ac:dyDescent="0.3">
      <c r="B14" s="893" t="s">
        <v>752</v>
      </c>
      <c r="C14" s="707" t="s">
        <v>837</v>
      </c>
      <c r="D14" s="707"/>
      <c r="E14" s="707"/>
      <c r="F14" s="707"/>
      <c r="G14" s="707"/>
      <c r="H14" s="707"/>
      <c r="I14" s="707"/>
    </row>
    <row r="15" spans="2:9" ht="15.75" thickBot="1" x14ac:dyDescent="0.3">
      <c r="B15" s="893" t="s">
        <v>754</v>
      </c>
      <c r="C15" s="707" t="s">
        <v>838</v>
      </c>
      <c r="D15" s="707"/>
      <c r="E15" s="707"/>
      <c r="F15" s="707"/>
      <c r="G15" s="707"/>
      <c r="H15" s="707"/>
      <c r="I15" s="707"/>
    </row>
    <row r="16" spans="2:9" ht="15.75" thickBot="1" x14ac:dyDescent="0.3">
      <c r="B16" s="893" t="s">
        <v>756</v>
      </c>
      <c r="C16" s="707" t="s">
        <v>839</v>
      </c>
      <c r="D16" s="707"/>
      <c r="E16" s="707"/>
      <c r="F16" s="707"/>
      <c r="G16" s="707"/>
      <c r="H16" s="707"/>
      <c r="I16" s="707"/>
    </row>
    <row r="17" spans="2:9" ht="24.75" thickBot="1" x14ac:dyDescent="0.3">
      <c r="B17" s="888" t="s">
        <v>758</v>
      </c>
      <c r="C17" s="707" t="s">
        <v>840</v>
      </c>
      <c r="D17" s="707"/>
      <c r="E17" s="707"/>
      <c r="F17" s="707"/>
      <c r="G17" s="707"/>
      <c r="H17" s="707"/>
      <c r="I17" s="707"/>
    </row>
    <row r="18" spans="2:9" ht="15.75" thickBot="1" x14ac:dyDescent="0.3">
      <c r="B18" s="893" t="s">
        <v>760</v>
      </c>
      <c r="C18" s="707" t="s">
        <v>841</v>
      </c>
      <c r="D18" s="707"/>
      <c r="E18" s="707"/>
      <c r="F18" s="707"/>
      <c r="G18" s="707"/>
      <c r="H18" s="707"/>
      <c r="I18" s="707"/>
    </row>
    <row r="19" spans="2:9" ht="15.75" thickBot="1" x14ac:dyDescent="0.3">
      <c r="B19" s="893" t="s">
        <v>761</v>
      </c>
      <c r="C19" s="707" t="s">
        <v>842</v>
      </c>
      <c r="D19" s="707"/>
      <c r="E19" s="1441"/>
      <c r="F19" s="1442"/>
      <c r="G19" s="707"/>
      <c r="H19" s="707"/>
      <c r="I19" s="707"/>
    </row>
    <row r="20" spans="2:9" ht="15.75" thickBot="1" x14ac:dyDescent="0.3">
      <c r="B20" s="893" t="s">
        <v>762</v>
      </c>
      <c r="C20" s="707" t="s">
        <v>843</v>
      </c>
      <c r="D20" s="707"/>
      <c r="E20" s="707"/>
      <c r="F20" s="707"/>
      <c r="G20" s="707"/>
      <c r="H20" s="707"/>
      <c r="I20" s="707"/>
    </row>
    <row r="21" spans="2:9" ht="24.75" thickBot="1" x14ac:dyDescent="0.3">
      <c r="B21" s="893" t="s">
        <v>763</v>
      </c>
      <c r="C21" s="707" t="s">
        <v>844</v>
      </c>
      <c r="D21" s="707"/>
      <c r="E21" s="707"/>
      <c r="F21" s="707"/>
      <c r="G21" s="707"/>
      <c r="H21" s="707"/>
      <c r="I21" s="707"/>
    </row>
    <row r="22" spans="2:9" ht="24.75" thickBot="1" x14ac:dyDescent="0.3">
      <c r="B22" s="893" t="s">
        <v>764</v>
      </c>
      <c r="C22" s="707" t="s">
        <v>845</v>
      </c>
      <c r="D22" s="707"/>
      <c r="E22" s="707"/>
      <c r="F22" s="707"/>
      <c r="G22" s="707"/>
      <c r="H22" s="707"/>
      <c r="I22" s="707"/>
    </row>
    <row r="23" spans="2:9" ht="24.75" thickBot="1" x14ac:dyDescent="0.3">
      <c r="B23" s="888" t="s">
        <v>765</v>
      </c>
      <c r="C23" s="707" t="s">
        <v>846</v>
      </c>
      <c r="D23" s="707"/>
      <c r="E23" s="707"/>
      <c r="F23" s="707"/>
      <c r="G23" s="707"/>
      <c r="H23" s="707"/>
      <c r="I23" s="707"/>
    </row>
    <row r="24" spans="2:9" ht="15.75" thickBot="1" x14ac:dyDescent="0.3">
      <c r="B24" s="893" t="s">
        <v>766</v>
      </c>
      <c r="C24" s="707" t="s">
        <v>847</v>
      </c>
      <c r="D24" s="707"/>
      <c r="E24" s="707"/>
      <c r="F24" s="707"/>
      <c r="G24" s="707"/>
      <c r="H24" s="707"/>
      <c r="I24" s="707"/>
    </row>
    <row r="25" spans="2:9" ht="15.75" thickBot="1" x14ac:dyDescent="0.3">
      <c r="B25" s="893" t="s">
        <v>767</v>
      </c>
      <c r="C25" s="707" t="s">
        <v>848</v>
      </c>
      <c r="D25" s="707"/>
      <c r="E25" s="707"/>
      <c r="F25" s="707"/>
      <c r="G25" s="707"/>
      <c r="H25" s="707"/>
      <c r="I25" s="707"/>
    </row>
    <row r="26" spans="2:9" ht="24.75" thickBot="1" x14ac:dyDescent="0.3">
      <c r="B26" s="893" t="s">
        <v>768</v>
      </c>
      <c r="C26" s="707" t="s">
        <v>849</v>
      </c>
      <c r="D26" s="707"/>
      <c r="E26" s="707"/>
      <c r="F26" s="707"/>
      <c r="G26" s="707"/>
      <c r="H26" s="707"/>
      <c r="I26" s="707"/>
    </row>
    <row r="27" spans="2:9" ht="15.75" thickBot="1" x14ac:dyDescent="0.3">
      <c r="B27" s="893" t="s">
        <v>769</v>
      </c>
      <c r="C27" s="707" t="s">
        <v>850</v>
      </c>
      <c r="D27" s="707"/>
      <c r="E27" s="707"/>
      <c r="F27" s="707"/>
      <c r="G27" s="707"/>
      <c r="H27" s="707"/>
      <c r="I27" s="707"/>
    </row>
    <row r="28" spans="2:9" ht="15.75" thickBot="1" x14ac:dyDescent="0.3">
      <c r="B28" s="894" t="s">
        <v>770</v>
      </c>
      <c r="C28" s="712" t="s">
        <v>42</v>
      </c>
      <c r="D28" s="712"/>
      <c r="E28" s="712"/>
      <c r="F28" s="712"/>
      <c r="G28" s="712"/>
      <c r="H28" s="712"/>
      <c r="I28" s="712"/>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N22"/>
  <sheetViews>
    <sheetView showGridLines="0" view="pageLayout" zoomScaleNormal="100" workbookViewId="0"/>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672" t="s">
        <v>719</v>
      </c>
    </row>
    <row r="3" spans="1:14" ht="16.5" thickBot="1" x14ac:dyDescent="0.3">
      <c r="A3" s="184"/>
      <c r="B3" s="226"/>
      <c r="C3" s="226"/>
      <c r="D3" s="226"/>
      <c r="E3" s="226"/>
      <c r="F3" s="226"/>
      <c r="G3" s="226"/>
      <c r="H3" s="226"/>
      <c r="I3" s="226"/>
      <c r="J3" s="226"/>
      <c r="K3" s="226"/>
      <c r="L3" s="226"/>
      <c r="M3" s="226"/>
      <c r="N3" s="226"/>
    </row>
    <row r="4" spans="1:14" ht="16.5" thickBot="1" x14ac:dyDescent="0.3">
      <c r="A4" s="184"/>
      <c r="B4" s="241"/>
      <c r="C4" s="742" t="s">
        <v>6</v>
      </c>
      <c r="D4" s="743" t="s">
        <v>7</v>
      </c>
      <c r="E4" s="743" t="s">
        <v>8</v>
      </c>
      <c r="F4" s="743" t="s">
        <v>43</v>
      </c>
      <c r="G4" s="743" t="s">
        <v>44</v>
      </c>
      <c r="H4" s="743" t="s">
        <v>164</v>
      </c>
      <c r="I4" s="743" t="s">
        <v>165</v>
      </c>
      <c r="J4" s="743" t="s">
        <v>197</v>
      </c>
      <c r="K4" s="743" t="s">
        <v>441</v>
      </c>
      <c r="L4" s="743" t="s">
        <v>442</v>
      </c>
      <c r="M4" s="743" t="s">
        <v>443</v>
      </c>
      <c r="N4" s="743" t="s">
        <v>444</v>
      </c>
    </row>
    <row r="5" spans="1:14" ht="21" customHeight="1" thickBot="1" x14ac:dyDescent="0.3">
      <c r="A5" s="227"/>
      <c r="B5" s="227"/>
      <c r="C5" s="744" t="s">
        <v>744</v>
      </c>
      <c r="D5" s="745"/>
      <c r="E5" s="745"/>
      <c r="F5" s="745"/>
      <c r="G5" s="745"/>
      <c r="H5" s="745"/>
      <c r="I5" s="745"/>
      <c r="J5" s="745"/>
      <c r="K5" s="745"/>
      <c r="L5" s="745"/>
      <c r="M5" s="745"/>
      <c r="N5" s="746"/>
    </row>
    <row r="6" spans="1:14" ht="23.25" customHeight="1" thickBot="1" x14ac:dyDescent="0.3">
      <c r="A6" s="227"/>
      <c r="B6" s="227"/>
      <c r="C6" s="747"/>
      <c r="D6" s="748" t="s">
        <v>851</v>
      </c>
      <c r="E6" s="749"/>
      <c r="F6" s="748" t="s">
        <v>852</v>
      </c>
      <c r="G6" s="750"/>
      <c r="H6" s="750"/>
      <c r="I6" s="750"/>
      <c r="J6" s="750"/>
      <c r="K6" s="750"/>
      <c r="L6" s="750"/>
      <c r="M6" s="750"/>
      <c r="N6" s="706"/>
    </row>
    <row r="7" spans="1:14" ht="19.5" customHeight="1" thickBot="1" x14ac:dyDescent="0.3">
      <c r="A7" s="227"/>
      <c r="B7" s="227"/>
      <c r="C7" s="747"/>
      <c r="D7" s="747"/>
      <c r="E7" s="751"/>
      <c r="F7" s="747"/>
      <c r="G7" s="1395" t="s">
        <v>809</v>
      </c>
      <c r="H7" s="1451" t="s">
        <v>853</v>
      </c>
      <c r="I7" s="1452"/>
      <c r="J7" s="1452"/>
      <c r="K7" s="1452"/>
      <c r="L7" s="1452"/>
      <c r="M7" s="1452"/>
      <c r="N7" s="1453"/>
    </row>
    <row r="8" spans="1:14" ht="82.5" customHeight="1" thickBot="1" x14ac:dyDescent="0.3">
      <c r="A8" s="227"/>
      <c r="B8" s="227"/>
      <c r="C8" s="747"/>
      <c r="D8" s="747"/>
      <c r="E8" s="752" t="s">
        <v>854</v>
      </c>
      <c r="F8" s="753"/>
      <c r="G8" s="1449"/>
      <c r="H8" s="754"/>
      <c r="I8" s="755" t="s">
        <v>855</v>
      </c>
      <c r="J8" s="755" t="s">
        <v>856</v>
      </c>
      <c r="K8" s="755" t="s">
        <v>1897</v>
      </c>
      <c r="L8" s="755" t="s">
        <v>857</v>
      </c>
      <c r="M8" s="755" t="s">
        <v>858</v>
      </c>
      <c r="N8" s="755" t="s">
        <v>859</v>
      </c>
    </row>
    <row r="9" spans="1:14" ht="15.75" thickBot="1" x14ac:dyDescent="0.3">
      <c r="A9" s="756" t="s">
        <v>461</v>
      </c>
      <c r="B9" s="757" t="s">
        <v>830</v>
      </c>
      <c r="C9" s="706"/>
      <c r="D9" s="706"/>
      <c r="E9" s="706"/>
      <c r="F9" s="706"/>
      <c r="G9" s="706"/>
      <c r="H9" s="706"/>
      <c r="I9" s="706"/>
      <c r="J9" s="706"/>
      <c r="K9" s="706"/>
      <c r="L9" s="706"/>
      <c r="M9" s="706"/>
      <c r="N9" s="706"/>
    </row>
    <row r="10" spans="1:14" ht="15.75" thickBot="1" x14ac:dyDescent="0.3">
      <c r="A10" s="758" t="s">
        <v>463</v>
      </c>
      <c r="B10" s="759" t="s">
        <v>860</v>
      </c>
      <c r="C10" s="707"/>
      <c r="D10" s="707"/>
      <c r="E10" s="707"/>
      <c r="F10" s="707"/>
      <c r="G10" s="707"/>
      <c r="H10" s="707"/>
      <c r="I10" s="707"/>
      <c r="J10" s="707"/>
      <c r="K10" s="707"/>
      <c r="L10" s="707"/>
      <c r="M10" s="707"/>
      <c r="N10" s="707"/>
    </row>
    <row r="11" spans="1:14" ht="32.25" customHeight="1" thickBot="1" x14ac:dyDescent="0.3">
      <c r="A11" s="758" t="s">
        <v>746</v>
      </c>
      <c r="B11" s="760" t="s">
        <v>861</v>
      </c>
      <c r="C11" s="707"/>
      <c r="D11" s="707"/>
      <c r="E11" s="707"/>
      <c r="F11" s="707"/>
      <c r="G11" s="707"/>
      <c r="H11" s="707"/>
      <c r="I11" s="707"/>
      <c r="J11" s="707"/>
      <c r="K11" s="707"/>
      <c r="L11" s="707"/>
      <c r="M11" s="707"/>
      <c r="N11" s="707"/>
    </row>
    <row r="12" spans="1:14" ht="62.25" customHeight="1" thickBot="1" x14ac:dyDescent="0.3">
      <c r="A12" s="758" t="s">
        <v>748</v>
      </c>
      <c r="B12" s="761" t="s">
        <v>862</v>
      </c>
      <c r="C12" s="707"/>
      <c r="D12" s="707"/>
      <c r="E12" s="763"/>
      <c r="F12" s="707"/>
      <c r="G12" s="707"/>
      <c r="H12" s="707"/>
      <c r="I12" s="763"/>
      <c r="J12" s="763"/>
      <c r="K12" s="763"/>
      <c r="L12" s="763"/>
      <c r="M12" s="763"/>
      <c r="N12" s="763"/>
    </row>
    <row r="13" spans="1:14" ht="68.25" customHeight="1" thickBot="1" x14ac:dyDescent="0.3">
      <c r="A13" s="758" t="s">
        <v>750</v>
      </c>
      <c r="B13" s="761" t="s">
        <v>863</v>
      </c>
      <c r="C13" s="707"/>
      <c r="D13" s="707"/>
      <c r="E13" s="763"/>
      <c r="F13" s="707"/>
      <c r="G13" s="707"/>
      <c r="H13" s="707"/>
      <c r="I13" s="763"/>
      <c r="J13" s="763"/>
      <c r="K13" s="763"/>
      <c r="L13" s="763"/>
      <c r="M13" s="763"/>
      <c r="N13" s="763"/>
    </row>
    <row r="14" spans="1:14" ht="51.75" customHeight="1" thickBot="1" x14ac:dyDescent="0.3">
      <c r="A14" s="758" t="s">
        <v>752</v>
      </c>
      <c r="B14" s="761" t="s">
        <v>864</v>
      </c>
      <c r="C14" s="707"/>
      <c r="D14" s="707"/>
      <c r="E14" s="763"/>
      <c r="F14" s="707"/>
      <c r="G14" s="707"/>
      <c r="H14" s="707"/>
      <c r="I14" s="763"/>
      <c r="J14" s="763"/>
      <c r="K14" s="763"/>
      <c r="L14" s="763"/>
      <c r="M14" s="763"/>
      <c r="N14" s="763"/>
    </row>
    <row r="15" spans="1:14" ht="35.25" customHeight="1" thickBot="1" x14ac:dyDescent="0.3">
      <c r="A15" s="762" t="s">
        <v>754</v>
      </c>
      <c r="B15" s="722" t="s">
        <v>865</v>
      </c>
      <c r="C15" s="707"/>
      <c r="D15" s="707"/>
      <c r="E15" s="707"/>
      <c r="F15" s="707"/>
      <c r="G15" s="707"/>
      <c r="H15" s="707"/>
      <c r="I15" s="707"/>
      <c r="J15" s="707"/>
      <c r="K15" s="707"/>
      <c r="L15" s="707"/>
      <c r="M15" s="707"/>
      <c r="N15" s="707"/>
    </row>
    <row r="16" spans="1:14" ht="15.75" thickBot="1" x14ac:dyDescent="0.3">
      <c r="A16" s="762" t="s">
        <v>756</v>
      </c>
      <c r="B16" s="722" t="s">
        <v>866</v>
      </c>
      <c r="C16" s="764"/>
      <c r="D16" s="764"/>
      <c r="E16" s="764"/>
      <c r="F16" s="764"/>
      <c r="G16" s="764"/>
      <c r="H16" s="764"/>
      <c r="I16" s="764"/>
      <c r="J16" s="764"/>
      <c r="K16" s="764"/>
      <c r="L16" s="764"/>
      <c r="M16" s="764"/>
      <c r="N16" s="764"/>
    </row>
    <row r="17" spans="1:14" ht="31.5" customHeight="1" thickBot="1" x14ac:dyDescent="0.3">
      <c r="A17" s="758" t="s">
        <v>758</v>
      </c>
      <c r="B17" s="759" t="s">
        <v>867</v>
      </c>
      <c r="C17" s="759"/>
      <c r="D17" s="765"/>
      <c r="E17" s="765"/>
      <c r="F17" s="765"/>
      <c r="G17" s="765"/>
      <c r="H17" s="765"/>
      <c r="I17" s="723"/>
      <c r="J17" s="723"/>
      <c r="K17" s="723"/>
      <c r="L17" s="723"/>
      <c r="M17" s="723"/>
      <c r="N17" s="723"/>
    </row>
    <row r="18" spans="1:14" ht="30.75" customHeight="1" thickBot="1" x14ac:dyDescent="0.3">
      <c r="A18" s="758" t="s">
        <v>760</v>
      </c>
      <c r="B18" s="760" t="s">
        <v>868</v>
      </c>
      <c r="C18" s="759"/>
      <c r="D18" s="765"/>
      <c r="E18" s="765"/>
      <c r="F18" s="765"/>
      <c r="G18" s="765"/>
      <c r="H18" s="765"/>
      <c r="I18" s="723"/>
      <c r="J18" s="723"/>
      <c r="K18" s="723"/>
      <c r="L18" s="723"/>
      <c r="M18" s="723"/>
      <c r="N18" s="723"/>
    </row>
    <row r="19" spans="1:14" ht="31.5" customHeight="1" thickBot="1" x14ac:dyDescent="0.3">
      <c r="A19" s="758" t="s">
        <v>761</v>
      </c>
      <c r="B19" s="759" t="s">
        <v>869</v>
      </c>
      <c r="C19" s="759"/>
      <c r="D19" s="765"/>
      <c r="E19" s="765"/>
      <c r="F19" s="765"/>
      <c r="G19" s="765"/>
      <c r="H19" s="765"/>
      <c r="I19" s="723"/>
      <c r="J19" s="723"/>
      <c r="K19" s="723"/>
      <c r="L19" s="723"/>
      <c r="M19" s="723"/>
      <c r="N19" s="723"/>
    </row>
    <row r="20" spans="1:14" ht="29.25" customHeight="1" thickBot="1" x14ac:dyDescent="0.3">
      <c r="A20" s="758" t="s">
        <v>762</v>
      </c>
      <c r="B20" s="760" t="s">
        <v>868</v>
      </c>
      <c r="C20" s="759"/>
      <c r="D20" s="765"/>
      <c r="E20" s="765"/>
      <c r="F20" s="765"/>
      <c r="G20" s="765"/>
      <c r="H20" s="765"/>
      <c r="I20" s="723"/>
      <c r="J20" s="723"/>
      <c r="K20" s="723"/>
      <c r="L20" s="723"/>
      <c r="M20" s="723"/>
      <c r="N20" s="723"/>
    </row>
    <row r="21" spans="1:14" ht="15.75" thickBot="1" x14ac:dyDescent="0.3">
      <c r="A21" s="762" t="s">
        <v>763</v>
      </c>
      <c r="B21" s="722" t="s">
        <v>870</v>
      </c>
      <c r="C21" s="759"/>
      <c r="D21" s="765"/>
      <c r="E21" s="765"/>
      <c r="F21" s="765"/>
      <c r="G21" s="765"/>
      <c r="H21" s="765"/>
      <c r="I21" s="723"/>
      <c r="J21" s="723"/>
      <c r="K21" s="723"/>
      <c r="L21" s="723"/>
      <c r="M21" s="723"/>
      <c r="N21" s="723"/>
    </row>
    <row r="22" spans="1:14" ht="15.75" thickBot="1" x14ac:dyDescent="0.3">
      <c r="A22" s="762" t="s">
        <v>764</v>
      </c>
      <c r="B22" s="722" t="s">
        <v>733</v>
      </c>
      <c r="C22" s="759"/>
      <c r="D22" s="765"/>
      <c r="E22" s="765"/>
      <c r="F22" s="765"/>
      <c r="G22" s="765"/>
      <c r="H22" s="765"/>
      <c r="I22" s="723"/>
      <c r="J22" s="723"/>
      <c r="K22" s="723"/>
      <c r="L22" s="723"/>
      <c r="M22" s="723"/>
      <c r="N22" s="723"/>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4"/>
  <sheetViews>
    <sheetView showGridLines="0" view="pageLayout" zoomScaleNormal="100" workbookViewId="0"/>
  </sheetViews>
  <sheetFormatPr defaultRowHeight="15" x14ac:dyDescent="0.25"/>
  <cols>
    <col min="1" max="1" width="4.5703125" customWidth="1"/>
    <col min="2" max="3" width="26.42578125" customWidth="1"/>
    <col min="4" max="5" width="27" customWidth="1"/>
  </cols>
  <sheetData>
    <row r="1" spans="1:5" ht="18.75" x14ac:dyDescent="0.25">
      <c r="A1" s="672" t="s">
        <v>720</v>
      </c>
    </row>
    <row r="2" spans="1:5" ht="16.5" thickBot="1" x14ac:dyDescent="0.3">
      <c r="A2" s="1460"/>
      <c r="B2" s="1460"/>
      <c r="C2" s="242"/>
      <c r="D2" s="243"/>
      <c r="E2" s="243"/>
    </row>
    <row r="3" spans="1:5" ht="16.5" thickBot="1" x14ac:dyDescent="0.3">
      <c r="A3" s="1460"/>
      <c r="B3" s="1460"/>
      <c r="C3" s="241"/>
      <c r="D3" s="728" t="s">
        <v>6</v>
      </c>
      <c r="E3" s="728" t="s">
        <v>7</v>
      </c>
    </row>
    <row r="4" spans="1:5" ht="15.75" x14ac:dyDescent="0.25">
      <c r="A4" s="1460"/>
      <c r="B4" s="1460"/>
      <c r="C4" s="226"/>
      <c r="D4" s="1407" t="s">
        <v>871</v>
      </c>
      <c r="E4" s="1409"/>
    </row>
    <row r="5" spans="1:5" ht="16.5" thickBot="1" x14ac:dyDescent="0.3">
      <c r="A5" s="1460"/>
      <c r="B5" s="1460"/>
      <c r="C5" s="228"/>
      <c r="D5" s="1432"/>
      <c r="E5" s="1433"/>
    </row>
    <row r="6" spans="1:5" ht="16.5" thickBot="1" x14ac:dyDescent="0.3">
      <c r="A6" s="1429"/>
      <c r="B6" s="1429"/>
      <c r="C6" s="229"/>
      <c r="D6" s="726" t="s">
        <v>872</v>
      </c>
      <c r="E6" s="690" t="s">
        <v>873</v>
      </c>
    </row>
    <row r="7" spans="1:5" ht="15.75" thickBot="1" x14ac:dyDescent="0.3">
      <c r="A7" s="895" t="s">
        <v>461</v>
      </c>
      <c r="B7" s="1458" t="s">
        <v>874</v>
      </c>
      <c r="C7" s="1459"/>
      <c r="D7" s="701"/>
      <c r="E7" s="701"/>
    </row>
    <row r="8" spans="1:5" ht="15.75" thickBot="1" x14ac:dyDescent="0.3">
      <c r="A8" s="896" t="s">
        <v>463</v>
      </c>
      <c r="B8" s="1458" t="s">
        <v>875</v>
      </c>
      <c r="C8" s="1459"/>
      <c r="D8" s="701"/>
      <c r="E8" s="701"/>
    </row>
    <row r="9" spans="1:5" ht="15.75" thickBot="1" x14ac:dyDescent="0.3">
      <c r="A9" s="897" t="s">
        <v>746</v>
      </c>
      <c r="B9" s="1454" t="s">
        <v>876</v>
      </c>
      <c r="C9" s="1455"/>
      <c r="D9" s="701"/>
      <c r="E9" s="701"/>
    </row>
    <row r="10" spans="1:5" ht="15.75" thickBot="1" x14ac:dyDescent="0.3">
      <c r="A10" s="897" t="s">
        <v>748</v>
      </c>
      <c r="B10" s="1454" t="s">
        <v>877</v>
      </c>
      <c r="C10" s="1455"/>
      <c r="D10" s="701"/>
      <c r="E10" s="701"/>
    </row>
    <row r="11" spans="1:5" ht="15.75" thickBot="1" x14ac:dyDescent="0.3">
      <c r="A11" s="897" t="s">
        <v>750</v>
      </c>
      <c r="B11" s="1454" t="s">
        <v>878</v>
      </c>
      <c r="C11" s="1455"/>
      <c r="D11" s="701"/>
      <c r="E11" s="701"/>
    </row>
    <row r="12" spans="1:5" ht="15.75" thickBot="1" x14ac:dyDescent="0.3">
      <c r="A12" s="897" t="s">
        <v>752</v>
      </c>
      <c r="B12" s="1454" t="s">
        <v>879</v>
      </c>
      <c r="C12" s="1455"/>
      <c r="D12" s="701"/>
      <c r="E12" s="701"/>
    </row>
    <row r="13" spans="1:5" ht="15.75" thickBot="1" x14ac:dyDescent="0.3">
      <c r="A13" s="897" t="s">
        <v>754</v>
      </c>
      <c r="B13" s="1454" t="s">
        <v>880</v>
      </c>
      <c r="C13" s="1455"/>
      <c r="D13" s="701"/>
      <c r="E13" s="701"/>
    </row>
    <row r="14" spans="1:5" ht="15.75" thickBot="1" x14ac:dyDescent="0.3">
      <c r="A14" s="898" t="s">
        <v>756</v>
      </c>
      <c r="B14" s="1456" t="s">
        <v>42</v>
      </c>
      <c r="C14" s="1457"/>
      <c r="D14" s="701"/>
      <c r="E14" s="701"/>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X14"/>
  <sheetViews>
    <sheetView showGridLines="0" view="pageLayout" zoomScale="90" zoomScaleNormal="100" zoomScalePageLayoutView="90" workbookViewId="0"/>
  </sheetViews>
  <sheetFormatPr defaultRowHeight="15" x14ac:dyDescent="0.25"/>
  <cols>
    <col min="2" max="2" width="15.85546875" customWidth="1"/>
  </cols>
  <sheetData>
    <row r="1" spans="1:24" ht="18.75" x14ac:dyDescent="0.25">
      <c r="A1" s="672" t="s">
        <v>721</v>
      </c>
    </row>
    <row r="2" spans="1:24" ht="16.5" thickBot="1" x14ac:dyDescent="0.3">
      <c r="A2" s="226"/>
      <c r="B2" s="226"/>
      <c r="C2" s="244"/>
      <c r="D2" s="1429"/>
      <c r="E2" s="1429"/>
      <c r="F2" s="1429"/>
      <c r="G2" s="244"/>
      <c r="H2" s="1429"/>
      <c r="I2" s="1429"/>
      <c r="J2" s="1429"/>
      <c r="K2" s="244"/>
      <c r="L2" s="1429"/>
      <c r="M2" s="1429"/>
      <c r="N2" s="1429"/>
      <c r="O2" s="1429"/>
      <c r="P2" s="1429"/>
      <c r="Q2" s="1429"/>
      <c r="R2" s="1429"/>
      <c r="S2" s="244"/>
      <c r="T2" s="1429"/>
      <c r="U2" s="1429"/>
      <c r="V2" s="244"/>
      <c r="W2" s="1429"/>
      <c r="X2" s="1429"/>
    </row>
    <row r="3" spans="1:24" ht="15.75" thickBot="1" x14ac:dyDescent="0.3">
      <c r="A3" s="245"/>
      <c r="B3" s="245"/>
      <c r="C3" s="1479" t="s">
        <v>6</v>
      </c>
      <c r="D3" s="1480"/>
      <c r="E3" s="724" t="s">
        <v>7</v>
      </c>
      <c r="F3" s="1479" t="s">
        <v>8</v>
      </c>
      <c r="G3" s="1481"/>
      <c r="H3" s="1480"/>
      <c r="I3" s="724" t="s">
        <v>43</v>
      </c>
      <c r="J3" s="1479" t="s">
        <v>44</v>
      </c>
      <c r="K3" s="1480"/>
      <c r="L3" s="1479" t="s">
        <v>164</v>
      </c>
      <c r="M3" s="1480"/>
      <c r="N3" s="1479" t="s">
        <v>165</v>
      </c>
      <c r="O3" s="1481"/>
      <c r="P3" s="1480"/>
      <c r="Q3" s="725" t="s">
        <v>197</v>
      </c>
      <c r="R3" s="1479" t="s">
        <v>441</v>
      </c>
      <c r="S3" s="1480"/>
      <c r="T3" s="725" t="s">
        <v>442</v>
      </c>
      <c r="U3" s="1479" t="s">
        <v>443</v>
      </c>
      <c r="V3" s="1480"/>
      <c r="W3" s="1479" t="s">
        <v>444</v>
      </c>
      <c r="X3" s="1480"/>
    </row>
    <row r="4" spans="1:24" ht="15.75" thickBot="1" x14ac:dyDescent="0.3">
      <c r="A4" s="246"/>
      <c r="B4" s="246"/>
      <c r="C4" s="1466" t="s">
        <v>881</v>
      </c>
      <c r="D4" s="1467"/>
      <c r="E4" s="1468"/>
      <c r="F4" s="1472" t="s">
        <v>882</v>
      </c>
      <c r="G4" s="1473"/>
      <c r="H4" s="1473"/>
      <c r="I4" s="1473"/>
      <c r="J4" s="1473"/>
      <c r="K4" s="1473"/>
      <c r="L4" s="1473"/>
      <c r="M4" s="1473"/>
      <c r="N4" s="1474"/>
      <c r="O4" s="1474"/>
      <c r="P4" s="1474"/>
      <c r="Q4" s="766"/>
      <c r="R4" s="1474"/>
      <c r="S4" s="1474"/>
      <c r="T4" s="766"/>
      <c r="U4" s="1474"/>
      <c r="V4" s="1474"/>
      <c r="W4" s="1474"/>
      <c r="X4" s="1475"/>
    </row>
    <row r="5" spans="1:24" ht="15.75" thickBot="1" x14ac:dyDescent="0.3">
      <c r="A5" s="246"/>
      <c r="B5" s="247"/>
      <c r="C5" s="1469"/>
      <c r="D5" s="1470"/>
      <c r="E5" s="1471"/>
      <c r="F5" s="1476"/>
      <c r="G5" s="1477"/>
      <c r="H5" s="1477"/>
      <c r="I5" s="1478"/>
      <c r="J5" s="1385" t="s">
        <v>883</v>
      </c>
      <c r="K5" s="1386"/>
      <c r="L5" s="1386"/>
      <c r="M5" s="1387"/>
      <c r="N5" s="1388" t="s">
        <v>884</v>
      </c>
      <c r="O5" s="1386"/>
      <c r="P5" s="1386"/>
      <c r="Q5" s="1387"/>
      <c r="R5" s="1388" t="s">
        <v>885</v>
      </c>
      <c r="S5" s="1386"/>
      <c r="T5" s="1387"/>
      <c r="U5" s="1388" t="s">
        <v>886</v>
      </c>
      <c r="V5" s="1386"/>
      <c r="W5" s="1386"/>
      <c r="X5" s="1387"/>
    </row>
    <row r="6" spans="1:24" ht="48.75" thickBot="1" x14ac:dyDescent="0.3">
      <c r="A6" s="246"/>
      <c r="B6" s="248"/>
      <c r="C6" s="1385" t="s">
        <v>830</v>
      </c>
      <c r="D6" s="1465"/>
      <c r="E6" s="687" t="s">
        <v>873</v>
      </c>
      <c r="F6" s="1385" t="s">
        <v>872</v>
      </c>
      <c r="G6" s="1465"/>
      <c r="H6" s="1385" t="s">
        <v>873</v>
      </c>
      <c r="I6" s="1465"/>
      <c r="J6" s="1385" t="s">
        <v>872</v>
      </c>
      <c r="K6" s="1386"/>
      <c r="L6" s="1465"/>
      <c r="M6" s="767" t="s">
        <v>873</v>
      </c>
      <c r="N6" s="1385" t="s">
        <v>872</v>
      </c>
      <c r="O6" s="1465"/>
      <c r="P6" s="1385" t="s">
        <v>873</v>
      </c>
      <c r="Q6" s="1465"/>
      <c r="R6" s="1385" t="s">
        <v>872</v>
      </c>
      <c r="S6" s="1465"/>
      <c r="T6" s="767" t="s">
        <v>873</v>
      </c>
      <c r="U6" s="1385" t="s">
        <v>872</v>
      </c>
      <c r="V6" s="1386"/>
      <c r="W6" s="1465"/>
      <c r="X6" s="724" t="s">
        <v>873</v>
      </c>
    </row>
    <row r="7" spans="1:24" ht="60.75" thickBot="1" x14ac:dyDescent="0.3">
      <c r="A7" s="756" t="s">
        <v>461</v>
      </c>
      <c r="B7" s="707" t="s">
        <v>887</v>
      </c>
      <c r="C7" s="1441"/>
      <c r="D7" s="1442"/>
      <c r="E7" s="707"/>
      <c r="F7" s="1441"/>
      <c r="G7" s="1442"/>
      <c r="H7" s="1441"/>
      <c r="I7" s="1442"/>
      <c r="J7" s="1462"/>
      <c r="K7" s="1464"/>
      <c r="L7" s="1463"/>
      <c r="M7" s="769"/>
      <c r="N7" s="1462"/>
      <c r="O7" s="1463"/>
      <c r="P7" s="1462"/>
      <c r="Q7" s="1463"/>
      <c r="R7" s="1462"/>
      <c r="S7" s="1463"/>
      <c r="T7" s="769"/>
      <c r="U7" s="1462"/>
      <c r="V7" s="1464"/>
      <c r="W7" s="1463"/>
      <c r="X7" s="770"/>
    </row>
    <row r="8" spans="1:24" ht="60.75" thickBot="1" x14ac:dyDescent="0.3">
      <c r="A8" s="762" t="s">
        <v>463</v>
      </c>
      <c r="B8" s="707" t="s">
        <v>888</v>
      </c>
      <c r="C8" s="1441"/>
      <c r="D8" s="1442"/>
      <c r="E8" s="707"/>
      <c r="F8" s="1441"/>
      <c r="G8" s="1442"/>
      <c r="H8" s="1441"/>
      <c r="I8" s="1442"/>
      <c r="J8" s="1441"/>
      <c r="K8" s="1461"/>
      <c r="L8" s="1442"/>
      <c r="M8" s="707"/>
      <c r="N8" s="1441"/>
      <c r="O8" s="1442"/>
      <c r="P8" s="1441"/>
      <c r="Q8" s="1442"/>
      <c r="R8" s="1441"/>
      <c r="S8" s="1442"/>
      <c r="T8" s="707"/>
      <c r="U8" s="1441"/>
      <c r="V8" s="1461"/>
      <c r="W8" s="1442"/>
      <c r="X8" s="707"/>
    </row>
    <row r="9" spans="1:24" ht="24.75" thickBot="1" x14ac:dyDescent="0.3">
      <c r="A9" s="758" t="s">
        <v>746</v>
      </c>
      <c r="B9" s="771" t="s">
        <v>876</v>
      </c>
      <c r="C9" s="1441"/>
      <c r="D9" s="1442"/>
      <c r="E9" s="707"/>
      <c r="F9" s="1441"/>
      <c r="G9" s="1442"/>
      <c r="H9" s="1441"/>
      <c r="I9" s="1442"/>
      <c r="J9" s="1441"/>
      <c r="K9" s="1461"/>
      <c r="L9" s="1442"/>
      <c r="M9" s="707"/>
      <c r="N9" s="1441"/>
      <c r="O9" s="1442"/>
      <c r="P9" s="1441"/>
      <c r="Q9" s="1442"/>
      <c r="R9" s="1441"/>
      <c r="S9" s="1442"/>
      <c r="T9" s="707"/>
      <c r="U9" s="1441"/>
      <c r="V9" s="1461"/>
      <c r="W9" s="1442"/>
      <c r="X9" s="707"/>
    </row>
    <row r="10" spans="1:24" ht="24.75" thickBot="1" x14ac:dyDescent="0.3">
      <c r="A10" s="758" t="s">
        <v>748</v>
      </c>
      <c r="B10" s="771" t="s">
        <v>877</v>
      </c>
      <c r="C10" s="1441"/>
      <c r="D10" s="1442"/>
      <c r="E10" s="707"/>
      <c r="F10" s="1441"/>
      <c r="G10" s="1442"/>
      <c r="H10" s="1441"/>
      <c r="I10" s="1442"/>
      <c r="J10" s="1441"/>
      <c r="K10" s="1461"/>
      <c r="L10" s="1442"/>
      <c r="M10" s="707"/>
      <c r="N10" s="1441"/>
      <c r="O10" s="1442"/>
      <c r="P10" s="1441"/>
      <c r="Q10" s="1442"/>
      <c r="R10" s="1441"/>
      <c r="S10" s="1442"/>
      <c r="T10" s="707"/>
      <c r="U10" s="1441"/>
      <c r="V10" s="1461"/>
      <c r="W10" s="1442"/>
      <c r="X10" s="707"/>
    </row>
    <row r="11" spans="1:24" ht="36.75" thickBot="1" x14ac:dyDescent="0.3">
      <c r="A11" s="758" t="s">
        <v>750</v>
      </c>
      <c r="B11" s="771" t="s">
        <v>878</v>
      </c>
      <c r="C11" s="1441"/>
      <c r="D11" s="1442"/>
      <c r="E11" s="707"/>
      <c r="F11" s="1441"/>
      <c r="G11" s="1442"/>
      <c r="H11" s="1441"/>
      <c r="I11" s="1442"/>
      <c r="J11" s="1441"/>
      <c r="K11" s="1461"/>
      <c r="L11" s="1442"/>
      <c r="M11" s="707"/>
      <c r="N11" s="1441"/>
      <c r="O11" s="1442"/>
      <c r="P11" s="1441"/>
      <c r="Q11" s="1442"/>
      <c r="R11" s="1441"/>
      <c r="S11" s="1442"/>
      <c r="T11" s="707"/>
      <c r="U11" s="1441"/>
      <c r="V11" s="1461"/>
      <c r="W11" s="1442"/>
      <c r="X11" s="707"/>
    </row>
    <row r="12" spans="1:24" ht="32.25" customHeight="1" thickBot="1" x14ac:dyDescent="0.3">
      <c r="A12" s="758" t="s">
        <v>752</v>
      </c>
      <c r="B12" s="771" t="s">
        <v>879</v>
      </c>
      <c r="C12" s="1441"/>
      <c r="D12" s="1442"/>
      <c r="E12" s="707"/>
      <c r="F12" s="1441"/>
      <c r="G12" s="1442"/>
      <c r="H12" s="1441"/>
      <c r="I12" s="1442"/>
      <c r="J12" s="1441"/>
      <c r="K12" s="1461"/>
      <c r="L12" s="1442"/>
      <c r="M12" s="707"/>
      <c r="N12" s="1441"/>
      <c r="O12" s="1442"/>
      <c r="P12" s="1441"/>
      <c r="Q12" s="1442"/>
      <c r="R12" s="1441"/>
      <c r="S12" s="1442"/>
      <c r="T12" s="707"/>
      <c r="U12" s="1441"/>
      <c r="V12" s="1461"/>
      <c r="W12" s="1442"/>
      <c r="X12" s="707"/>
    </row>
    <row r="13" spans="1:24" ht="25.5" customHeight="1" thickBot="1" x14ac:dyDescent="0.3">
      <c r="A13" s="758" t="s">
        <v>754</v>
      </c>
      <c r="B13" s="771" t="s">
        <v>880</v>
      </c>
      <c r="C13" s="1441"/>
      <c r="D13" s="1442"/>
      <c r="E13" s="707"/>
      <c r="F13" s="1441"/>
      <c r="G13" s="1442"/>
      <c r="H13" s="1441"/>
      <c r="I13" s="1442"/>
      <c r="J13" s="1441"/>
      <c r="K13" s="1461"/>
      <c r="L13" s="1442"/>
      <c r="M13" s="707"/>
      <c r="N13" s="1441"/>
      <c r="O13" s="1442"/>
      <c r="P13" s="1441"/>
      <c r="Q13" s="1442"/>
      <c r="R13" s="1441"/>
      <c r="S13" s="1442"/>
      <c r="T13" s="707"/>
      <c r="U13" s="1441"/>
      <c r="V13" s="1461"/>
      <c r="W13" s="1442"/>
      <c r="X13" s="707"/>
    </row>
    <row r="14" spans="1:24" ht="15.75" thickBot="1" x14ac:dyDescent="0.3">
      <c r="A14" s="772" t="s">
        <v>756</v>
      </c>
      <c r="B14" s="712" t="s">
        <v>42</v>
      </c>
      <c r="C14" s="1441"/>
      <c r="D14" s="1442"/>
      <c r="E14" s="707"/>
      <c r="F14" s="1441"/>
      <c r="G14" s="1442"/>
      <c r="H14" s="1441"/>
      <c r="I14" s="1442"/>
      <c r="J14" s="1441"/>
      <c r="K14" s="1461"/>
      <c r="L14" s="1442"/>
      <c r="M14" s="707"/>
      <c r="N14" s="1441"/>
      <c r="O14" s="1442"/>
      <c r="P14" s="1441"/>
      <c r="Q14" s="1442"/>
      <c r="R14" s="1441"/>
      <c r="S14" s="1442"/>
      <c r="T14" s="707"/>
      <c r="U14" s="1441"/>
      <c r="V14" s="1461"/>
      <c r="W14" s="1442"/>
      <c r="X14" s="707"/>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8" orientation="landscape" r:id="rId1"/>
  <headerFooter>
    <oddHeader>&amp;CCS
Příloha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1757</v>
      </c>
    </row>
    <row r="3" spans="2:12" x14ac:dyDescent="0.25">
      <c r="B3" t="s">
        <v>1758</v>
      </c>
    </row>
    <row r="5" spans="2:12" x14ac:dyDescent="0.25">
      <c r="B5" s="1199" t="s">
        <v>889</v>
      </c>
      <c r="C5" s="1200"/>
      <c r="D5" s="1200"/>
      <c r="E5" s="1200"/>
      <c r="F5" s="1200"/>
      <c r="G5" s="1200"/>
      <c r="H5" s="1200"/>
      <c r="I5" s="1200"/>
      <c r="J5" s="1200"/>
      <c r="K5" s="1200"/>
      <c r="L5" s="1201"/>
    </row>
    <row r="6" spans="2:12" x14ac:dyDescent="0.25">
      <c r="B6" s="1482" t="s">
        <v>890</v>
      </c>
      <c r="C6" s="1483"/>
      <c r="D6" s="1483"/>
      <c r="E6" s="1483"/>
      <c r="F6" s="1483"/>
      <c r="G6" s="1483"/>
      <c r="H6" s="1483"/>
      <c r="I6" s="1483"/>
      <c r="J6" s="1483"/>
      <c r="K6" s="1483"/>
      <c r="L6" s="1484"/>
    </row>
    <row r="7" spans="2:12" ht="22.5" customHeight="1" x14ac:dyDescent="0.25">
      <c r="B7" s="1198"/>
      <c r="C7" s="1198"/>
      <c r="D7" s="1198"/>
      <c r="E7" s="1198"/>
      <c r="F7" s="1198"/>
      <c r="G7" s="1198"/>
      <c r="H7" s="1198"/>
      <c r="I7" s="1198"/>
      <c r="J7" s="1198"/>
      <c r="K7" s="1198"/>
      <c r="L7" s="1198"/>
    </row>
    <row r="8" spans="2:12" ht="22.5" customHeight="1" x14ac:dyDescent="0.25">
      <c r="B8" s="1197"/>
      <c r="C8" s="1197"/>
      <c r="D8" s="1197"/>
      <c r="E8" s="1197"/>
      <c r="F8" s="1197"/>
      <c r="G8" s="1197"/>
      <c r="H8" s="1197"/>
      <c r="I8" s="1197"/>
      <c r="J8" s="1197"/>
      <c r="K8" s="1197"/>
      <c r="L8" s="1197"/>
    </row>
    <row r="9" spans="2:12" ht="22.5" customHeight="1" x14ac:dyDescent="0.25">
      <c r="B9" s="1198"/>
      <c r="C9" s="1198"/>
      <c r="D9" s="1198"/>
      <c r="E9" s="1198"/>
      <c r="F9" s="1198"/>
      <c r="G9" s="1198"/>
      <c r="H9" s="1198"/>
      <c r="I9" s="1198"/>
      <c r="J9" s="1198"/>
      <c r="K9" s="1198"/>
      <c r="L9" s="1198"/>
    </row>
    <row r="10" spans="2:12" ht="22.5" customHeight="1" x14ac:dyDescent="0.25">
      <c r="B10" s="1197"/>
      <c r="C10" s="1197"/>
      <c r="D10" s="1197"/>
      <c r="E10" s="1197"/>
      <c r="F10" s="1197"/>
      <c r="G10" s="1197"/>
      <c r="H10" s="1197"/>
      <c r="I10" s="1197"/>
      <c r="J10" s="1197"/>
      <c r="K10" s="1197"/>
      <c r="L10" s="1197"/>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C10"/>
  <sheetViews>
    <sheetView showGridLines="0" view="pageLayout" zoomScaleNormal="100" workbookViewId="0">
      <selection activeCell="C6" sqref="C6:C10"/>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485" t="s">
        <v>889</v>
      </c>
      <c r="B1" s="1486"/>
      <c r="C1" s="1486"/>
    </row>
    <row r="2" spans="1:3" ht="21" x14ac:dyDescent="0.25">
      <c r="A2" t="s">
        <v>125</v>
      </c>
      <c r="B2" s="249"/>
      <c r="C2" s="249"/>
    </row>
    <row r="3" spans="1:3" x14ac:dyDescent="0.25">
      <c r="A3" s="2"/>
      <c r="B3" s="250"/>
      <c r="C3" s="2"/>
    </row>
    <row r="4" spans="1:3" x14ac:dyDescent="0.25">
      <c r="A4" s="2"/>
      <c r="B4" s="2"/>
      <c r="C4" s="2"/>
    </row>
    <row r="5" spans="1:3" x14ac:dyDescent="0.25">
      <c r="A5" s="54" t="s">
        <v>126</v>
      </c>
      <c r="B5" s="56" t="s">
        <v>120</v>
      </c>
      <c r="C5" s="55" t="s">
        <v>114</v>
      </c>
    </row>
    <row r="6" spans="1:3" x14ac:dyDescent="0.25">
      <c r="A6" s="54" t="s">
        <v>891</v>
      </c>
      <c r="B6" s="54" t="s">
        <v>116</v>
      </c>
      <c r="C6" s="251"/>
    </row>
    <row r="7" spans="1:3" x14ac:dyDescent="0.25">
      <c r="A7" s="54" t="s">
        <v>892</v>
      </c>
      <c r="B7" s="54" t="s">
        <v>118</v>
      </c>
      <c r="C7" s="251"/>
    </row>
    <row r="8" spans="1:3" ht="30" x14ac:dyDescent="0.25">
      <c r="A8" s="54" t="s">
        <v>893</v>
      </c>
      <c r="B8" s="54" t="s">
        <v>894</v>
      </c>
      <c r="C8" s="251"/>
    </row>
    <row r="9" spans="1:3" ht="30" x14ac:dyDescent="0.25">
      <c r="A9" s="54" t="s">
        <v>895</v>
      </c>
      <c r="B9" s="54" t="s">
        <v>137</v>
      </c>
      <c r="C9" s="251"/>
    </row>
    <row r="10" spans="1:3" ht="30" x14ac:dyDescent="0.25">
      <c r="A10" s="54" t="s">
        <v>896</v>
      </c>
      <c r="B10" s="54" t="s">
        <v>139</v>
      </c>
      <c r="C10" s="251"/>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autoPageBreaks="0" fitToPage="1"/>
  </sheetPr>
  <dimension ref="A2:J16"/>
  <sheetViews>
    <sheetView showGridLines="0" view="pageLayout" zoomScale="80" zoomScaleNormal="100" zoomScaleSheetLayoutView="100" zoomScalePageLayoutView="80" workbookViewId="0">
      <selection activeCell="D13" sqref="D13:F15"/>
    </sheetView>
  </sheetViews>
  <sheetFormatPr defaultColWidth="9.140625" defaultRowHeight="15" x14ac:dyDescent="0.25"/>
  <cols>
    <col min="1" max="1" width="9.140625" style="2"/>
    <col min="2" max="2" width="6.28515625" style="2" customWidth="1"/>
    <col min="3" max="3" width="55" style="2" customWidth="1"/>
    <col min="4" max="4" width="19.28515625" style="2" customWidth="1"/>
    <col min="5" max="5" width="27" style="2" customWidth="1"/>
    <col min="6" max="6" width="23.7109375" style="2" customWidth="1"/>
    <col min="7" max="7" width="21.140625" style="2" customWidth="1"/>
    <col min="8" max="8" width="28.28515625" style="2" customWidth="1"/>
    <col min="9" max="16384" width="9.140625" style="2"/>
  </cols>
  <sheetData>
    <row r="2" spans="1:10" ht="16.5" x14ac:dyDescent="0.25">
      <c r="C2" s="252"/>
      <c r="D2" s="252"/>
      <c r="E2" s="252"/>
      <c r="F2" s="252"/>
      <c r="G2" s="252"/>
      <c r="H2" s="252"/>
      <c r="I2" s="252"/>
      <c r="J2" s="253"/>
    </row>
    <row r="3" spans="1:10" ht="21" customHeight="1" x14ac:dyDescent="0.35">
      <c r="A3" s="254"/>
      <c r="C3" s="255" t="s">
        <v>890</v>
      </c>
      <c r="D3" s="256"/>
      <c r="E3" s="256"/>
      <c r="F3" s="256"/>
      <c r="G3" s="256"/>
      <c r="H3" s="256"/>
      <c r="J3" s="253"/>
    </row>
    <row r="4" spans="1:10" x14ac:dyDescent="0.25">
      <c r="F4" s="126"/>
      <c r="H4" s="126"/>
      <c r="I4" s="257"/>
      <c r="J4" s="257"/>
    </row>
    <row r="5" spans="1:10" x14ac:dyDescent="0.25">
      <c r="D5" s="1153">
        <v>1000</v>
      </c>
      <c r="E5" s="1153"/>
      <c r="F5" s="1153"/>
      <c r="G5" s="1153"/>
      <c r="H5" s="1153"/>
      <c r="I5" s="257"/>
      <c r="J5" s="257"/>
    </row>
    <row r="6" spans="1:10" x14ac:dyDescent="0.25">
      <c r="F6" s="126"/>
      <c r="H6" s="126"/>
      <c r="I6" s="257"/>
      <c r="J6" s="257"/>
    </row>
    <row r="7" spans="1:10" ht="32.25" customHeight="1" x14ac:dyDescent="0.25">
      <c r="B7" s="141"/>
      <c r="C7" s="258"/>
      <c r="D7" s="773" t="s">
        <v>897</v>
      </c>
      <c r="E7" s="774" t="s">
        <v>898</v>
      </c>
      <c r="F7" s="775"/>
      <c r="G7" s="775"/>
      <c r="H7" s="776"/>
      <c r="I7" s="259"/>
      <c r="J7" s="253"/>
    </row>
    <row r="8" spans="1:10" ht="32.25" customHeight="1" x14ac:dyDescent="0.25">
      <c r="B8" s="141"/>
      <c r="C8" s="258"/>
      <c r="D8" s="777"/>
      <c r="E8" s="778"/>
      <c r="F8" s="773" t="s">
        <v>1898</v>
      </c>
      <c r="G8" s="774" t="s">
        <v>1899</v>
      </c>
      <c r="H8" s="779"/>
      <c r="I8" s="259"/>
      <c r="J8" s="253"/>
    </row>
    <row r="9" spans="1:10" ht="32.25" customHeight="1" x14ac:dyDescent="0.25">
      <c r="B9" s="141"/>
      <c r="C9" s="258"/>
      <c r="D9" s="780"/>
      <c r="E9" s="781"/>
      <c r="F9" s="780"/>
      <c r="G9" s="781"/>
      <c r="H9" s="773" t="s">
        <v>1900</v>
      </c>
      <c r="I9" s="259"/>
      <c r="J9" s="253"/>
    </row>
    <row r="10" spans="1:10" ht="14.25" customHeight="1" x14ac:dyDescent="0.25">
      <c r="B10" s="141"/>
      <c r="C10" s="258"/>
      <c r="D10" s="782" t="s">
        <v>6</v>
      </c>
      <c r="E10" s="783" t="s">
        <v>7</v>
      </c>
      <c r="F10" s="782" t="s">
        <v>8</v>
      </c>
      <c r="G10" s="783" t="s">
        <v>43</v>
      </c>
      <c r="H10" s="782" t="s">
        <v>44</v>
      </c>
      <c r="I10" s="259"/>
      <c r="J10" s="253"/>
    </row>
    <row r="11" spans="1:10" ht="11.25" customHeight="1" x14ac:dyDescent="0.25">
      <c r="B11" s="782">
        <v>1</v>
      </c>
      <c r="C11" s="786" t="s">
        <v>744</v>
      </c>
      <c r="D11" s="1154"/>
      <c r="E11" s="1154"/>
      <c r="F11" s="1154"/>
      <c r="G11" s="1154"/>
      <c r="H11" s="1154"/>
      <c r="I11" s="259"/>
      <c r="J11" s="253"/>
    </row>
    <row r="12" spans="1:10" ht="11.25" customHeight="1" x14ac:dyDescent="0.25">
      <c r="B12" s="782">
        <v>2</v>
      </c>
      <c r="C12" s="786" t="s">
        <v>899</v>
      </c>
      <c r="D12" s="1154"/>
      <c r="E12" s="1154"/>
      <c r="F12" s="1154"/>
      <c r="G12" s="1154"/>
      <c r="H12" s="1155"/>
      <c r="I12" s="259"/>
      <c r="J12" s="253"/>
    </row>
    <row r="13" spans="1:10" ht="12" customHeight="1" x14ac:dyDescent="0.25">
      <c r="B13" s="782">
        <v>3</v>
      </c>
      <c r="C13" s="786" t="s">
        <v>42</v>
      </c>
      <c r="D13" s="1154"/>
      <c r="E13" s="1154"/>
      <c r="F13" s="1154"/>
      <c r="G13" s="1156"/>
      <c r="H13" s="1154"/>
      <c r="I13" s="259"/>
      <c r="J13" s="253"/>
    </row>
    <row r="14" spans="1:10" x14ac:dyDescent="0.25">
      <c r="B14" s="782">
        <v>4</v>
      </c>
      <c r="C14" s="787" t="s">
        <v>900</v>
      </c>
      <c r="D14" s="1154"/>
      <c r="E14" s="1154"/>
      <c r="F14" s="1154"/>
      <c r="G14" s="1154"/>
      <c r="H14" s="1154"/>
      <c r="I14" s="259"/>
      <c r="J14" s="253"/>
    </row>
    <row r="15" spans="1:10" x14ac:dyDescent="0.25">
      <c r="B15" s="788" t="s">
        <v>581</v>
      </c>
      <c r="C15" s="787" t="s">
        <v>901</v>
      </c>
      <c r="D15" s="1157"/>
      <c r="E15" s="1154"/>
      <c r="F15" s="784"/>
      <c r="G15" s="784"/>
      <c r="H15" s="784"/>
      <c r="I15" s="259"/>
      <c r="J15" s="253"/>
    </row>
    <row r="16" spans="1:10" x14ac:dyDescent="0.25">
      <c r="C16" s="111"/>
    </row>
  </sheetData>
  <pageMargins left="0.70866141732283472" right="0.70866141732283472" top="0.74803149606299213" bottom="0.74803149606299213" header="0.31496062992125984" footer="0.31496062992125984"/>
  <pageSetup paperSize="9" scale="68"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1759</v>
      </c>
    </row>
    <row r="3" spans="2:12" x14ac:dyDescent="0.25">
      <c r="B3" t="s">
        <v>1760</v>
      </c>
    </row>
    <row r="5" spans="2:12" x14ac:dyDescent="0.25">
      <c r="B5" s="1199" t="s">
        <v>902</v>
      </c>
      <c r="C5" s="1200"/>
      <c r="D5" s="1200"/>
      <c r="E5" s="1200"/>
      <c r="F5" s="1200"/>
      <c r="G5" s="1200"/>
      <c r="H5" s="1200"/>
      <c r="I5" s="1200"/>
      <c r="J5" s="1200"/>
      <c r="K5" s="1200"/>
      <c r="L5" s="1201"/>
    </row>
    <row r="6" spans="2:12" x14ac:dyDescent="0.25">
      <c r="B6" s="1202" t="s">
        <v>903</v>
      </c>
      <c r="C6" s="1198"/>
      <c r="D6" s="1198"/>
      <c r="E6" s="1198"/>
      <c r="F6" s="1198"/>
      <c r="G6" s="1198"/>
      <c r="H6" s="1198"/>
      <c r="I6" s="1198"/>
      <c r="J6" s="1198"/>
      <c r="K6" s="1198"/>
      <c r="L6" s="1203"/>
    </row>
    <row r="7" spans="2:12" ht="22.5" customHeight="1" x14ac:dyDescent="0.25">
      <c r="B7" s="1204" t="s">
        <v>904</v>
      </c>
      <c r="C7" s="1205"/>
      <c r="D7" s="1205"/>
      <c r="E7" s="1205"/>
      <c r="F7" s="1205"/>
      <c r="G7" s="1205"/>
      <c r="H7" s="1205"/>
      <c r="I7" s="1205"/>
      <c r="J7" s="1205"/>
      <c r="K7" s="1205"/>
      <c r="L7" s="1206"/>
    </row>
    <row r="8" spans="2:12" ht="22.5" customHeight="1" x14ac:dyDescent="0.25"/>
    <row r="9" spans="2:12" ht="22.5" customHeight="1" x14ac:dyDescent="0.25">
      <c r="B9" s="1197"/>
      <c r="C9" s="1197"/>
      <c r="D9" s="1197"/>
      <c r="E9" s="1197"/>
      <c r="F9" s="1197"/>
      <c r="G9" s="1197"/>
      <c r="H9" s="1197"/>
      <c r="I9" s="1197"/>
      <c r="J9" s="1197"/>
      <c r="K9" s="1197"/>
      <c r="L9" s="1197"/>
    </row>
    <row r="10" spans="2:12" ht="22.5" customHeight="1" x14ac:dyDescent="0.25">
      <c r="B10" s="1198"/>
      <c r="C10" s="1198"/>
      <c r="D10" s="1198"/>
      <c r="E10" s="1198"/>
      <c r="F10" s="1198"/>
      <c r="G10" s="1198"/>
      <c r="H10" s="1198"/>
      <c r="I10" s="1198"/>
      <c r="J10" s="1198"/>
      <c r="K10" s="1198"/>
      <c r="L10" s="1198"/>
    </row>
    <row r="11" spans="2:12" ht="22.5" customHeight="1" x14ac:dyDescent="0.25">
      <c r="B11" s="1197"/>
      <c r="C11" s="1197"/>
      <c r="D11" s="1197"/>
      <c r="E11" s="1197"/>
      <c r="F11" s="1197"/>
      <c r="G11" s="1197"/>
      <c r="H11" s="1197"/>
      <c r="I11" s="1197"/>
      <c r="J11" s="1197"/>
      <c r="K11" s="1197"/>
      <c r="L11" s="1197"/>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E9"/>
  <sheetViews>
    <sheetView showGridLines="0" zoomScaleNormal="100" workbookViewId="0">
      <selection sqref="A1:XFD1048576"/>
    </sheetView>
  </sheetViews>
  <sheetFormatPr defaultRowHeight="15" x14ac:dyDescent="0.25"/>
  <cols>
    <col min="1" max="1" width="17.42578125" customWidth="1"/>
    <col min="2" max="2" width="15" customWidth="1"/>
    <col min="3" max="3" width="92.5703125" customWidth="1"/>
  </cols>
  <sheetData>
    <row r="1" spans="1:5" x14ac:dyDescent="0.25">
      <c r="B1" s="2"/>
      <c r="C1" s="2"/>
    </row>
    <row r="2" spans="1:5" ht="26.25" x14ac:dyDescent="0.4">
      <c r="B2" s="3"/>
      <c r="C2" s="4"/>
    </row>
    <row r="3" spans="1:5" ht="86.45" customHeight="1" x14ac:dyDescent="0.25">
      <c r="A3" s="1224" t="s">
        <v>119</v>
      </c>
      <c r="B3" s="1224"/>
      <c r="C3" s="631" t="s">
        <v>111</v>
      </c>
    </row>
    <row r="4" spans="1:5" x14ac:dyDescent="0.25">
      <c r="A4" s="1"/>
      <c r="B4" s="7"/>
      <c r="C4" s="6"/>
      <c r="D4" s="929"/>
      <c r="E4" s="929"/>
    </row>
    <row r="5" spans="1:5" x14ac:dyDescent="0.25">
      <c r="A5" s="8" t="s">
        <v>112</v>
      </c>
      <c r="B5" s="9"/>
      <c r="C5" s="10"/>
    </row>
    <row r="6" spans="1:5" x14ac:dyDescent="0.25">
      <c r="A6" s="11" t="s">
        <v>113</v>
      </c>
      <c r="B6" s="12" t="s">
        <v>120</v>
      </c>
      <c r="C6" s="13" t="s">
        <v>114</v>
      </c>
    </row>
    <row r="7" spans="1:5" ht="53.25" customHeight="1" x14ac:dyDescent="0.25">
      <c r="A7" s="14" t="s">
        <v>115</v>
      </c>
      <c r="B7" s="15" t="s">
        <v>116</v>
      </c>
      <c r="C7" s="16" t="s">
        <v>2161</v>
      </c>
    </row>
    <row r="8" spans="1:5" x14ac:dyDescent="0.25">
      <c r="A8" s="14" t="s">
        <v>117</v>
      </c>
      <c r="B8" s="15" t="s">
        <v>118</v>
      </c>
      <c r="C8" s="17" t="s">
        <v>2145</v>
      </c>
    </row>
    <row r="9" spans="1:5" x14ac:dyDescent="0.25">
      <c r="B9" s="2"/>
      <c r="C9" s="2"/>
    </row>
  </sheetData>
  <mergeCells count="1">
    <mergeCell ref="A3:B3"/>
  </mergeCells>
  <conditionalFormatting sqref="C8">
    <cfRule type="cellIs" dxfId="14" priority="2" stopIfTrue="1" operator="lessThan">
      <formula>0</formula>
    </cfRule>
  </conditionalFormatting>
  <conditionalFormatting sqref="C7">
    <cfRule type="cellIs" dxfId="13"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sqref="A1:C1"/>
    </sheetView>
  </sheetViews>
  <sheetFormatPr defaultRowHeight="15" x14ac:dyDescent="0.25"/>
  <cols>
    <col min="1" max="1" width="27" customWidth="1"/>
    <col min="2" max="2" width="15.7109375" customWidth="1"/>
    <col min="3" max="3" width="117.7109375" customWidth="1"/>
  </cols>
  <sheetData>
    <row r="1" spans="1:3" ht="18.75" x14ac:dyDescent="0.25">
      <c r="A1" s="1487" t="s">
        <v>902</v>
      </c>
      <c r="B1" s="1487"/>
      <c r="C1" s="1487"/>
    </row>
    <row r="2" spans="1:3" ht="21" x14ac:dyDescent="0.25">
      <c r="A2" s="260"/>
      <c r="B2" s="260"/>
      <c r="C2" s="249"/>
    </row>
    <row r="3" spans="1:3" x14ac:dyDescent="0.25">
      <c r="A3" s="54" t="s">
        <v>126</v>
      </c>
      <c r="B3" s="54" t="s">
        <v>120</v>
      </c>
      <c r="C3" s="55" t="s">
        <v>127</v>
      </c>
    </row>
    <row r="4" spans="1:3" ht="30" x14ac:dyDescent="0.25">
      <c r="A4" s="261" t="s">
        <v>905</v>
      </c>
      <c r="B4" s="262" t="s">
        <v>116</v>
      </c>
      <c r="C4" s="263" t="s">
        <v>906</v>
      </c>
    </row>
    <row r="5" spans="1:3" x14ac:dyDescent="0.25">
      <c r="A5" s="261" t="s">
        <v>907</v>
      </c>
      <c r="B5" s="262" t="s">
        <v>118</v>
      </c>
      <c r="C5" s="263" t="s">
        <v>908</v>
      </c>
    </row>
    <row r="6" spans="1:3" ht="30" x14ac:dyDescent="0.25">
      <c r="A6" s="261" t="s">
        <v>909</v>
      </c>
      <c r="B6" s="262" t="s">
        <v>152</v>
      </c>
      <c r="C6" s="263" t="s">
        <v>910</v>
      </c>
    </row>
    <row r="7" spans="1:3" ht="45" x14ac:dyDescent="0.25">
      <c r="A7" s="264" t="s">
        <v>911</v>
      </c>
      <c r="B7" s="262" t="s">
        <v>137</v>
      </c>
      <c r="C7" s="263" t="s">
        <v>912</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&amp;CCS
Příloha XIX</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H23"/>
  <sheetViews>
    <sheetView showGridLines="0" view="pageLayout" zoomScale="80" zoomScaleNormal="100" zoomScalePageLayoutView="80" workbookViewId="0">
      <selection activeCell="B28" sqref="B28"/>
    </sheetView>
  </sheetViews>
  <sheetFormatPr defaultRowHeight="15" x14ac:dyDescent="0.25"/>
  <cols>
    <col min="1" max="1" width="4.42578125" customWidth="1"/>
    <col min="2" max="2" width="69.140625" customWidth="1"/>
    <col min="3" max="8" width="24.85546875" customWidth="1"/>
  </cols>
  <sheetData>
    <row r="1" spans="1:8" ht="18.75" x14ac:dyDescent="0.3">
      <c r="A1" s="141"/>
      <c r="B1" s="96" t="s">
        <v>903</v>
      </c>
      <c r="C1" s="141"/>
      <c r="D1" s="141"/>
      <c r="E1" s="141"/>
      <c r="F1" s="141"/>
      <c r="G1" s="141"/>
      <c r="H1" s="141"/>
    </row>
    <row r="2" spans="1:8" x14ac:dyDescent="0.25">
      <c r="A2" s="141"/>
      <c r="B2" s="141"/>
      <c r="C2" s="141"/>
      <c r="D2" s="141"/>
      <c r="E2" s="141"/>
      <c r="F2" s="141"/>
      <c r="G2" s="141"/>
      <c r="H2" s="141"/>
    </row>
    <row r="3" spans="1:8" x14ac:dyDescent="0.25">
      <c r="A3" s="141"/>
      <c r="B3" s="141"/>
      <c r="C3" s="141"/>
      <c r="D3" s="141"/>
      <c r="E3" s="141"/>
      <c r="F3" s="141"/>
      <c r="G3" s="141"/>
      <c r="H3" s="141"/>
    </row>
    <row r="4" spans="1:8" ht="30" customHeight="1" x14ac:dyDescent="0.25">
      <c r="A4" s="265"/>
      <c r="B4" s="1488" t="s">
        <v>913</v>
      </c>
      <c r="C4" s="1489" t="s">
        <v>914</v>
      </c>
      <c r="D4" s="1488"/>
      <c r="E4" s="1490" t="s">
        <v>915</v>
      </c>
      <c r="F4" s="1489"/>
      <c r="G4" s="1491" t="s">
        <v>916</v>
      </c>
      <c r="H4" s="1492"/>
    </row>
    <row r="5" spans="1:8" ht="30" x14ac:dyDescent="0.25">
      <c r="A5" s="52"/>
      <c r="B5" s="1488"/>
      <c r="C5" s="266" t="s">
        <v>822</v>
      </c>
      <c r="D5" s="267" t="s">
        <v>526</v>
      </c>
      <c r="E5" s="266" t="s">
        <v>822</v>
      </c>
      <c r="F5" s="267" t="s">
        <v>526</v>
      </c>
      <c r="G5" s="97" t="s">
        <v>917</v>
      </c>
      <c r="H5" s="97" t="s">
        <v>918</v>
      </c>
    </row>
    <row r="6" spans="1:8" x14ac:dyDescent="0.25">
      <c r="A6" s="52"/>
      <c r="B6" s="1488"/>
      <c r="C6" s="268" t="s">
        <v>6</v>
      </c>
      <c r="D6" s="262" t="s">
        <v>7</v>
      </c>
      <c r="E6" s="262" t="s">
        <v>8</v>
      </c>
      <c r="F6" s="262" t="s">
        <v>43</v>
      </c>
      <c r="G6" s="262" t="s">
        <v>44</v>
      </c>
      <c r="H6" s="262" t="s">
        <v>164</v>
      </c>
    </row>
    <row r="7" spans="1:8" x14ac:dyDescent="0.25">
      <c r="A7" s="269">
        <v>1</v>
      </c>
      <c r="B7" s="146" t="s">
        <v>919</v>
      </c>
      <c r="C7" s="270"/>
      <c r="D7" s="271"/>
      <c r="E7" s="271"/>
      <c r="F7" s="271"/>
      <c r="G7" s="271"/>
      <c r="H7" s="271"/>
    </row>
    <row r="8" spans="1:8" x14ac:dyDescent="0.25">
      <c r="A8" s="269">
        <v>2</v>
      </c>
      <c r="B8" s="264" t="s">
        <v>920</v>
      </c>
      <c r="C8" s="270"/>
      <c r="D8" s="271"/>
      <c r="E8" s="271"/>
      <c r="F8" s="271"/>
      <c r="G8" s="271"/>
      <c r="H8" s="271"/>
    </row>
    <row r="9" spans="1:8" x14ac:dyDescent="0.25">
      <c r="A9" s="269">
        <v>3</v>
      </c>
      <c r="B9" s="264" t="s">
        <v>921</v>
      </c>
      <c r="C9" s="270"/>
      <c r="D9" s="271"/>
      <c r="E9" s="271"/>
      <c r="F9" s="271"/>
      <c r="G9" s="271"/>
      <c r="H9" s="271"/>
    </row>
    <row r="10" spans="1:8" x14ac:dyDescent="0.25">
      <c r="A10" s="269">
        <v>4</v>
      </c>
      <c r="B10" s="264" t="s">
        <v>922</v>
      </c>
      <c r="C10" s="270"/>
      <c r="D10" s="271"/>
      <c r="E10" s="271"/>
      <c r="F10" s="271"/>
      <c r="G10" s="271"/>
      <c r="H10" s="271"/>
    </row>
    <row r="11" spans="1:8" x14ac:dyDescent="0.25">
      <c r="A11" s="269">
        <v>5</v>
      </c>
      <c r="B11" s="264" t="s">
        <v>923</v>
      </c>
      <c r="C11" s="270"/>
      <c r="D11" s="271"/>
      <c r="E11" s="271"/>
      <c r="F11" s="271"/>
      <c r="G11" s="271"/>
      <c r="H11" s="271"/>
    </row>
    <row r="12" spans="1:8" x14ac:dyDescent="0.25">
      <c r="A12" s="269">
        <v>6</v>
      </c>
      <c r="B12" s="264" t="s">
        <v>924</v>
      </c>
      <c r="C12" s="270"/>
      <c r="D12" s="271"/>
      <c r="E12" s="271"/>
      <c r="F12" s="271"/>
      <c r="G12" s="271"/>
      <c r="H12" s="271"/>
    </row>
    <row r="13" spans="1:8" x14ac:dyDescent="0.25">
      <c r="A13" s="269">
        <v>7</v>
      </c>
      <c r="B13" s="264" t="s">
        <v>925</v>
      </c>
      <c r="C13" s="270"/>
      <c r="D13" s="271"/>
      <c r="E13" s="271"/>
      <c r="F13" s="271"/>
      <c r="G13" s="271"/>
      <c r="H13" s="271"/>
    </row>
    <row r="14" spans="1:8" x14ac:dyDescent="0.25">
      <c r="A14" s="269">
        <v>8</v>
      </c>
      <c r="B14" s="264" t="s">
        <v>926</v>
      </c>
      <c r="C14" s="270"/>
      <c r="D14" s="271"/>
      <c r="E14" s="271"/>
      <c r="F14" s="271"/>
      <c r="G14" s="271"/>
      <c r="H14" s="271"/>
    </row>
    <row r="15" spans="1:8" x14ac:dyDescent="0.25">
      <c r="A15" s="269">
        <v>9</v>
      </c>
      <c r="B15" s="264" t="s">
        <v>927</v>
      </c>
      <c r="C15" s="270"/>
      <c r="D15" s="271"/>
      <c r="E15" s="271"/>
      <c r="F15" s="271"/>
      <c r="G15" s="271"/>
      <c r="H15" s="271"/>
    </row>
    <row r="16" spans="1:8" x14ac:dyDescent="0.25">
      <c r="A16" s="269">
        <v>10</v>
      </c>
      <c r="B16" s="264" t="s">
        <v>928</v>
      </c>
      <c r="C16" s="270"/>
      <c r="D16" s="271"/>
      <c r="E16" s="271"/>
      <c r="F16" s="271"/>
      <c r="G16" s="271"/>
      <c r="H16" s="271"/>
    </row>
    <row r="17" spans="1:8" x14ac:dyDescent="0.25">
      <c r="A17" s="269">
        <v>11</v>
      </c>
      <c r="B17" s="264" t="s">
        <v>929</v>
      </c>
      <c r="C17" s="270"/>
      <c r="D17" s="271"/>
      <c r="E17" s="271"/>
      <c r="F17" s="271"/>
      <c r="G17" s="271"/>
      <c r="H17" s="271"/>
    </row>
    <row r="18" spans="1:8" x14ac:dyDescent="0.25">
      <c r="A18" s="269">
        <v>12</v>
      </c>
      <c r="B18" s="264" t="s">
        <v>930</v>
      </c>
      <c r="C18" s="270"/>
      <c r="D18" s="271"/>
      <c r="E18" s="271"/>
      <c r="F18" s="271"/>
      <c r="G18" s="271"/>
      <c r="H18" s="271"/>
    </row>
    <row r="19" spans="1:8" x14ac:dyDescent="0.25">
      <c r="A19" s="269">
        <v>13</v>
      </c>
      <c r="B19" s="264" t="s">
        <v>931</v>
      </c>
      <c r="C19" s="270"/>
      <c r="D19" s="271"/>
      <c r="E19" s="271"/>
      <c r="F19" s="271"/>
      <c r="G19" s="271"/>
      <c r="H19" s="271"/>
    </row>
    <row r="20" spans="1:8" x14ac:dyDescent="0.25">
      <c r="A20" s="269">
        <v>14</v>
      </c>
      <c r="B20" s="264" t="s">
        <v>932</v>
      </c>
      <c r="C20" s="270"/>
      <c r="D20" s="271"/>
      <c r="E20" s="271"/>
      <c r="F20" s="271"/>
      <c r="G20" s="271"/>
      <c r="H20" s="271"/>
    </row>
    <row r="21" spans="1:8" x14ac:dyDescent="0.25">
      <c r="A21" s="269">
        <v>15</v>
      </c>
      <c r="B21" s="264" t="s">
        <v>225</v>
      </c>
      <c r="C21" s="270"/>
      <c r="D21" s="271"/>
      <c r="E21" s="271"/>
      <c r="F21" s="271"/>
      <c r="G21" s="271"/>
      <c r="H21" s="271"/>
    </row>
    <row r="22" spans="1:8" x14ac:dyDescent="0.25">
      <c r="A22" s="269">
        <v>16</v>
      </c>
      <c r="B22" s="264" t="s">
        <v>933</v>
      </c>
      <c r="C22" s="270"/>
      <c r="D22" s="271"/>
      <c r="E22" s="271"/>
      <c r="F22" s="271"/>
      <c r="G22" s="271"/>
      <c r="H22" s="271"/>
    </row>
    <row r="23" spans="1:8" x14ac:dyDescent="0.25">
      <c r="A23" s="272">
        <v>17</v>
      </c>
      <c r="B23" s="789" t="s">
        <v>934</v>
      </c>
      <c r="C23" s="270"/>
      <c r="D23" s="271"/>
      <c r="E23" s="271"/>
      <c r="F23" s="271"/>
      <c r="G23" s="271"/>
      <c r="H23" s="271"/>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9" fitToHeight="0" orientation="landscape" r:id="rId1"/>
  <headerFooter>
    <oddHeader>&amp;CCS
Příloha XIX</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2:S24"/>
  <sheetViews>
    <sheetView showGridLines="0" view="pageLayout" zoomScaleNormal="100" workbookViewId="0"/>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41"/>
      <c r="B2" s="96" t="s">
        <v>904</v>
      </c>
      <c r="C2" s="141"/>
      <c r="D2" s="141"/>
      <c r="E2" s="141"/>
      <c r="F2" s="141"/>
      <c r="G2" s="141"/>
      <c r="H2" s="141"/>
      <c r="I2" s="141"/>
      <c r="J2" s="141"/>
      <c r="K2" s="141"/>
      <c r="L2" s="141"/>
      <c r="M2" s="141"/>
      <c r="N2" s="141"/>
      <c r="O2" s="141"/>
      <c r="P2" s="141"/>
      <c r="Q2" s="141"/>
    </row>
    <row r="3" spans="1:19" x14ac:dyDescent="0.25">
      <c r="A3" s="141"/>
      <c r="B3" s="141"/>
      <c r="C3" s="141"/>
      <c r="D3" s="141"/>
      <c r="E3" s="141"/>
      <c r="F3" s="141"/>
      <c r="G3" s="141"/>
      <c r="H3" s="141"/>
      <c r="I3" s="141"/>
      <c r="J3" s="141"/>
      <c r="K3" s="141"/>
      <c r="L3" s="141"/>
      <c r="M3" s="141"/>
      <c r="N3" s="141"/>
      <c r="O3" s="141"/>
      <c r="P3" s="141"/>
      <c r="Q3" s="141"/>
    </row>
    <row r="4" spans="1:19" x14ac:dyDescent="0.25">
      <c r="A4" s="141"/>
      <c r="B4" s="141"/>
      <c r="C4" s="141"/>
      <c r="D4" s="141"/>
      <c r="E4" s="141"/>
      <c r="F4" s="141"/>
      <c r="G4" s="141"/>
      <c r="H4" s="141"/>
      <c r="I4" s="141"/>
      <c r="J4" s="141"/>
      <c r="K4" s="141"/>
      <c r="L4" s="141"/>
      <c r="M4" s="141"/>
      <c r="N4" s="141"/>
      <c r="O4" s="141"/>
      <c r="P4" s="141"/>
      <c r="Q4" s="141"/>
    </row>
    <row r="5" spans="1:19" ht="15" customHeight="1" x14ac:dyDescent="0.25">
      <c r="A5" s="265"/>
      <c r="B5" s="1488" t="s">
        <v>913</v>
      </c>
      <c r="C5" s="1490" t="s">
        <v>935</v>
      </c>
      <c r="D5" s="1493"/>
      <c r="E5" s="1493"/>
      <c r="F5" s="1493"/>
      <c r="G5" s="1493"/>
      <c r="H5" s="1493"/>
      <c r="I5" s="1493"/>
      <c r="J5" s="1493"/>
      <c r="K5" s="1493"/>
      <c r="L5" s="1493"/>
      <c r="M5" s="1493"/>
      <c r="N5" s="1493"/>
      <c r="O5" s="1493"/>
      <c r="P5" s="1493"/>
      <c r="Q5" s="1489"/>
      <c r="R5" s="1494" t="s">
        <v>42</v>
      </c>
      <c r="S5" s="1494" t="s">
        <v>936</v>
      </c>
    </row>
    <row r="6" spans="1:19" ht="30" customHeight="1" x14ac:dyDescent="0.25">
      <c r="A6" s="52"/>
      <c r="B6" s="1488"/>
      <c r="C6" s="274">
        <v>0</v>
      </c>
      <c r="D6" s="275">
        <v>0.02</v>
      </c>
      <c r="E6" s="274">
        <v>0.04</v>
      </c>
      <c r="F6" s="275">
        <v>0.1</v>
      </c>
      <c r="G6" s="275">
        <v>0.2</v>
      </c>
      <c r="H6" s="275">
        <v>0.35</v>
      </c>
      <c r="I6" s="275">
        <v>0.5</v>
      </c>
      <c r="J6" s="275">
        <v>0.7</v>
      </c>
      <c r="K6" s="275">
        <v>0.75</v>
      </c>
      <c r="L6" s="276">
        <v>1</v>
      </c>
      <c r="M6" s="276">
        <v>1.5</v>
      </c>
      <c r="N6" s="276">
        <v>2.5</v>
      </c>
      <c r="O6" s="276">
        <v>3.7</v>
      </c>
      <c r="P6" s="276">
        <v>12.5</v>
      </c>
      <c r="Q6" s="276" t="s">
        <v>937</v>
      </c>
      <c r="R6" s="1494"/>
      <c r="S6" s="1494"/>
    </row>
    <row r="7" spans="1:19" x14ac:dyDescent="0.25">
      <c r="A7" s="52"/>
      <c r="B7" s="1488"/>
      <c r="C7" s="268" t="s">
        <v>6</v>
      </c>
      <c r="D7" s="268" t="s">
        <v>7</v>
      </c>
      <c r="E7" s="268" t="s">
        <v>8</v>
      </c>
      <c r="F7" s="268" t="s">
        <v>43</v>
      </c>
      <c r="G7" s="268" t="s">
        <v>44</v>
      </c>
      <c r="H7" s="268" t="s">
        <v>164</v>
      </c>
      <c r="I7" s="268" t="s">
        <v>165</v>
      </c>
      <c r="J7" s="268" t="s">
        <v>197</v>
      </c>
      <c r="K7" s="268" t="s">
        <v>441</v>
      </c>
      <c r="L7" s="268" t="s">
        <v>442</v>
      </c>
      <c r="M7" s="268" t="s">
        <v>443</v>
      </c>
      <c r="N7" s="268" t="s">
        <v>444</v>
      </c>
      <c r="O7" s="268" t="s">
        <v>445</v>
      </c>
      <c r="P7" s="268" t="s">
        <v>729</v>
      </c>
      <c r="Q7" s="268" t="s">
        <v>730</v>
      </c>
      <c r="R7" s="277" t="s">
        <v>938</v>
      </c>
      <c r="S7" s="277" t="s">
        <v>939</v>
      </c>
    </row>
    <row r="8" spans="1:19" ht="30" x14ac:dyDescent="0.25">
      <c r="A8" s="269">
        <v>1</v>
      </c>
      <c r="B8" s="146" t="s">
        <v>919</v>
      </c>
      <c r="C8" s="270"/>
      <c r="D8" s="271"/>
      <c r="E8" s="271"/>
      <c r="F8" s="271"/>
      <c r="G8" s="271"/>
      <c r="H8" s="271"/>
      <c r="I8" s="271"/>
      <c r="J8" s="271"/>
      <c r="K8" s="271"/>
      <c r="L8" s="271"/>
      <c r="M8" s="271"/>
      <c r="N8" s="271"/>
      <c r="O8" s="271"/>
      <c r="P8" s="271"/>
      <c r="Q8" s="271"/>
      <c r="R8" s="271"/>
      <c r="S8" s="271"/>
    </row>
    <row r="9" spans="1:19" x14ac:dyDescent="0.25">
      <c r="A9" s="269">
        <v>2</v>
      </c>
      <c r="B9" s="264" t="s">
        <v>920</v>
      </c>
      <c r="C9" s="270"/>
      <c r="D9" s="271"/>
      <c r="E9" s="271"/>
      <c r="F9" s="271"/>
      <c r="G9" s="271"/>
      <c r="H9" s="271"/>
      <c r="I9" s="271"/>
      <c r="J9" s="271"/>
      <c r="K9" s="271"/>
      <c r="L9" s="271"/>
      <c r="M9" s="271"/>
      <c r="N9" s="271"/>
      <c r="O9" s="271"/>
      <c r="P9" s="271"/>
      <c r="Q9" s="271"/>
      <c r="R9" s="271"/>
      <c r="S9" s="271"/>
    </row>
    <row r="10" spans="1:19" x14ac:dyDescent="0.25">
      <c r="A10" s="269">
        <v>3</v>
      </c>
      <c r="B10" s="264" t="s">
        <v>921</v>
      </c>
      <c r="C10" s="270"/>
      <c r="D10" s="271"/>
      <c r="E10" s="271"/>
      <c r="F10" s="271"/>
      <c r="G10" s="271"/>
      <c r="H10" s="271"/>
      <c r="I10" s="271"/>
      <c r="J10" s="271"/>
      <c r="K10" s="271"/>
      <c r="L10" s="271"/>
      <c r="M10" s="271"/>
      <c r="N10" s="271"/>
      <c r="O10" s="271"/>
      <c r="P10" s="271"/>
      <c r="Q10" s="271"/>
      <c r="R10" s="271"/>
      <c r="S10" s="271"/>
    </row>
    <row r="11" spans="1:19" x14ac:dyDescent="0.25">
      <c r="A11" s="269">
        <v>4</v>
      </c>
      <c r="B11" s="264" t="s">
        <v>922</v>
      </c>
      <c r="C11" s="270"/>
      <c r="D11" s="271"/>
      <c r="E11" s="271"/>
      <c r="F11" s="271"/>
      <c r="G11" s="271"/>
      <c r="H11" s="271"/>
      <c r="I11" s="271"/>
      <c r="J11" s="271"/>
      <c r="K11" s="271"/>
      <c r="L11" s="271"/>
      <c r="M11" s="271"/>
      <c r="N11" s="271"/>
      <c r="O11" s="271"/>
      <c r="P11" s="271"/>
      <c r="Q11" s="271"/>
      <c r="R11" s="271"/>
      <c r="S11" s="271"/>
    </row>
    <row r="12" spans="1:19" x14ac:dyDescent="0.25">
      <c r="A12" s="269">
        <v>5</v>
      </c>
      <c r="B12" s="264" t="s">
        <v>923</v>
      </c>
      <c r="C12" s="270"/>
      <c r="D12" s="271"/>
      <c r="E12" s="271"/>
      <c r="F12" s="271"/>
      <c r="G12" s="271"/>
      <c r="H12" s="271"/>
      <c r="I12" s="271"/>
      <c r="J12" s="271"/>
      <c r="K12" s="271"/>
      <c r="L12" s="271"/>
      <c r="M12" s="271"/>
      <c r="N12" s="271"/>
      <c r="O12" s="271"/>
      <c r="P12" s="271"/>
      <c r="Q12" s="271"/>
      <c r="R12" s="271"/>
      <c r="S12" s="271"/>
    </row>
    <row r="13" spans="1:19" x14ac:dyDescent="0.25">
      <c r="A13" s="269">
        <v>6</v>
      </c>
      <c r="B13" s="264" t="s">
        <v>924</v>
      </c>
      <c r="C13" s="270"/>
      <c r="D13" s="271"/>
      <c r="E13" s="271"/>
      <c r="F13" s="271"/>
      <c r="G13" s="271"/>
      <c r="H13" s="271"/>
      <c r="I13" s="271"/>
      <c r="J13" s="271"/>
      <c r="K13" s="271"/>
      <c r="L13" s="271"/>
      <c r="M13" s="271"/>
      <c r="N13" s="271"/>
      <c r="O13" s="271"/>
      <c r="P13" s="271"/>
      <c r="Q13" s="271"/>
      <c r="R13" s="271"/>
      <c r="S13" s="271"/>
    </row>
    <row r="14" spans="1:19" x14ac:dyDescent="0.25">
      <c r="A14" s="269">
        <v>7</v>
      </c>
      <c r="B14" s="264" t="s">
        <v>925</v>
      </c>
      <c r="C14" s="270"/>
      <c r="D14" s="271"/>
      <c r="E14" s="271"/>
      <c r="F14" s="271"/>
      <c r="G14" s="271"/>
      <c r="H14" s="271"/>
      <c r="I14" s="271"/>
      <c r="J14" s="271"/>
      <c r="K14" s="271"/>
      <c r="L14" s="271"/>
      <c r="M14" s="271"/>
      <c r="N14" s="271"/>
      <c r="O14" s="271"/>
      <c r="P14" s="271"/>
      <c r="Q14" s="271"/>
      <c r="R14" s="271"/>
      <c r="S14" s="271"/>
    </row>
    <row r="15" spans="1:19" x14ac:dyDescent="0.25">
      <c r="A15" s="269">
        <v>8</v>
      </c>
      <c r="B15" s="264" t="s">
        <v>940</v>
      </c>
      <c r="C15" s="270"/>
      <c r="D15" s="271"/>
      <c r="E15" s="271"/>
      <c r="F15" s="271"/>
      <c r="G15" s="271"/>
      <c r="H15" s="271"/>
      <c r="I15" s="271"/>
      <c r="J15" s="271"/>
      <c r="K15" s="271"/>
      <c r="L15" s="271"/>
      <c r="M15" s="271"/>
      <c r="N15" s="271"/>
      <c r="O15" s="271"/>
      <c r="P15" s="271"/>
      <c r="Q15" s="271"/>
      <c r="R15" s="271"/>
      <c r="S15" s="271"/>
    </row>
    <row r="16" spans="1:19" x14ac:dyDescent="0.25">
      <c r="A16" s="269">
        <v>9</v>
      </c>
      <c r="B16" s="264" t="s">
        <v>941</v>
      </c>
      <c r="C16" s="270"/>
      <c r="D16" s="271"/>
      <c r="E16" s="271"/>
      <c r="F16" s="271"/>
      <c r="G16" s="271"/>
      <c r="H16" s="271"/>
      <c r="I16" s="271"/>
      <c r="J16" s="271"/>
      <c r="K16" s="271"/>
      <c r="L16" s="271"/>
      <c r="M16" s="271"/>
      <c r="N16" s="271"/>
      <c r="O16" s="271"/>
      <c r="P16" s="271"/>
      <c r="Q16" s="271"/>
      <c r="R16" s="271"/>
      <c r="S16" s="271"/>
    </row>
    <row r="17" spans="1:19" x14ac:dyDescent="0.25">
      <c r="A17" s="269">
        <v>10</v>
      </c>
      <c r="B17" s="264" t="s">
        <v>928</v>
      </c>
      <c r="C17" s="270"/>
      <c r="D17" s="271"/>
      <c r="E17" s="271"/>
      <c r="F17" s="271"/>
      <c r="G17" s="271"/>
      <c r="H17" s="271"/>
      <c r="I17" s="271"/>
      <c r="J17" s="271"/>
      <c r="K17" s="271"/>
      <c r="L17" s="271"/>
      <c r="M17" s="271"/>
      <c r="N17" s="271"/>
      <c r="O17" s="271"/>
      <c r="P17" s="271"/>
      <c r="Q17" s="271"/>
      <c r="R17" s="271"/>
      <c r="S17" s="271"/>
    </row>
    <row r="18" spans="1:19" ht="30" x14ac:dyDescent="0.25">
      <c r="A18" s="269">
        <v>11</v>
      </c>
      <c r="B18" s="264" t="s">
        <v>929</v>
      </c>
      <c r="C18" s="270"/>
      <c r="D18" s="271"/>
      <c r="E18" s="271"/>
      <c r="F18" s="271"/>
      <c r="G18" s="271"/>
      <c r="H18" s="271"/>
      <c r="I18" s="271"/>
      <c r="J18" s="271"/>
      <c r="K18" s="271"/>
      <c r="L18" s="271"/>
      <c r="M18" s="271"/>
      <c r="N18" s="271"/>
      <c r="O18" s="271"/>
      <c r="P18" s="271"/>
      <c r="Q18" s="271"/>
      <c r="R18" s="271"/>
      <c r="S18" s="271"/>
    </row>
    <row r="19" spans="1:19" x14ac:dyDescent="0.25">
      <c r="A19" s="269">
        <v>12</v>
      </c>
      <c r="B19" s="264" t="s">
        <v>930</v>
      </c>
      <c r="C19" s="270"/>
      <c r="D19" s="271"/>
      <c r="E19" s="271"/>
      <c r="F19" s="271"/>
      <c r="G19" s="271"/>
      <c r="H19" s="271"/>
      <c r="I19" s="271"/>
      <c r="J19" s="271"/>
      <c r="K19" s="271"/>
      <c r="L19" s="271"/>
      <c r="M19" s="271"/>
      <c r="N19" s="271"/>
      <c r="O19" s="271"/>
      <c r="P19" s="271"/>
      <c r="Q19" s="271"/>
      <c r="R19" s="271"/>
      <c r="S19" s="271"/>
    </row>
    <row r="20" spans="1:19" ht="30" x14ac:dyDescent="0.25">
      <c r="A20" s="269">
        <v>13</v>
      </c>
      <c r="B20" s="264" t="s">
        <v>942</v>
      </c>
      <c r="C20" s="270"/>
      <c r="D20" s="271"/>
      <c r="E20" s="271"/>
      <c r="F20" s="271"/>
      <c r="G20" s="271"/>
      <c r="H20" s="271"/>
      <c r="I20" s="271"/>
      <c r="J20" s="271"/>
      <c r="K20" s="271"/>
      <c r="L20" s="271"/>
      <c r="M20" s="271"/>
      <c r="N20" s="271"/>
      <c r="O20" s="271"/>
      <c r="P20" s="271"/>
      <c r="Q20" s="271"/>
      <c r="R20" s="271"/>
      <c r="S20" s="271"/>
    </row>
    <row r="21" spans="1:19" ht="30" x14ac:dyDescent="0.25">
      <c r="A21" s="269">
        <v>14</v>
      </c>
      <c r="B21" s="264" t="s">
        <v>943</v>
      </c>
      <c r="C21" s="270"/>
      <c r="D21" s="271"/>
      <c r="E21" s="271"/>
      <c r="F21" s="271"/>
      <c r="G21" s="271"/>
      <c r="H21" s="271"/>
      <c r="I21" s="271"/>
      <c r="J21" s="271"/>
      <c r="K21" s="271"/>
      <c r="L21" s="271"/>
      <c r="M21" s="271"/>
      <c r="N21" s="271"/>
      <c r="O21" s="271"/>
      <c r="P21" s="271"/>
      <c r="Q21" s="271"/>
      <c r="R21" s="271"/>
      <c r="S21" s="271"/>
    </row>
    <row r="22" spans="1:19" x14ac:dyDescent="0.25">
      <c r="A22" s="269">
        <v>15</v>
      </c>
      <c r="B22" s="264" t="s">
        <v>944</v>
      </c>
      <c r="C22" s="270"/>
      <c r="D22" s="271"/>
      <c r="E22" s="271"/>
      <c r="F22" s="271"/>
      <c r="G22" s="271"/>
      <c r="H22" s="271"/>
      <c r="I22" s="271"/>
      <c r="J22" s="271"/>
      <c r="K22" s="271"/>
      <c r="L22" s="271"/>
      <c r="M22" s="271"/>
      <c r="N22" s="271"/>
      <c r="O22" s="271"/>
      <c r="P22" s="271"/>
      <c r="Q22" s="271"/>
      <c r="R22" s="271"/>
      <c r="S22" s="271"/>
    </row>
    <row r="23" spans="1:19" x14ac:dyDescent="0.25">
      <c r="A23" s="269">
        <v>16</v>
      </c>
      <c r="B23" s="264" t="s">
        <v>933</v>
      </c>
      <c r="C23" s="270"/>
      <c r="D23" s="271"/>
      <c r="E23" s="271"/>
      <c r="F23" s="271"/>
      <c r="G23" s="271"/>
      <c r="H23" s="271"/>
      <c r="I23" s="271"/>
      <c r="J23" s="271"/>
      <c r="K23" s="271"/>
      <c r="L23" s="271"/>
      <c r="M23" s="271"/>
      <c r="N23" s="271"/>
      <c r="O23" s="271"/>
      <c r="P23" s="271"/>
      <c r="Q23" s="271"/>
      <c r="R23" s="271"/>
      <c r="S23" s="271"/>
    </row>
    <row r="24" spans="1:19" x14ac:dyDescent="0.25">
      <c r="A24" s="272">
        <v>17</v>
      </c>
      <c r="B24" s="273" t="s">
        <v>934</v>
      </c>
      <c r="C24" s="270"/>
      <c r="D24" s="271"/>
      <c r="E24" s="271"/>
      <c r="F24" s="271"/>
      <c r="G24" s="271"/>
      <c r="H24" s="271"/>
      <c r="I24" s="271"/>
      <c r="J24" s="271"/>
      <c r="K24" s="271"/>
      <c r="L24" s="271"/>
      <c r="M24" s="271"/>
      <c r="N24" s="271"/>
      <c r="O24" s="271"/>
      <c r="P24" s="271"/>
      <c r="Q24" s="271"/>
      <c r="R24" s="271"/>
      <c r="S24" s="271"/>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1761</v>
      </c>
    </row>
    <row r="3" spans="2:12" x14ac:dyDescent="0.25">
      <c r="B3" t="s">
        <v>1762</v>
      </c>
    </row>
    <row r="5" spans="2:12" x14ac:dyDescent="0.25">
      <c r="B5" s="1199" t="s">
        <v>1322</v>
      </c>
      <c r="C5" s="1200"/>
      <c r="D5" s="1200"/>
      <c r="E5" s="1200"/>
      <c r="F5" s="1200"/>
      <c r="G5" s="1200"/>
      <c r="H5" s="1200"/>
      <c r="I5" s="1200"/>
      <c r="J5" s="1200"/>
      <c r="K5" s="1200"/>
      <c r="L5" s="1201"/>
    </row>
    <row r="6" spans="2:12" x14ac:dyDescent="0.25">
      <c r="B6" s="1202" t="s">
        <v>1323</v>
      </c>
      <c r="C6" s="1198"/>
      <c r="D6" s="1198"/>
      <c r="E6" s="1198"/>
      <c r="F6" s="1198"/>
      <c r="G6" s="1198"/>
      <c r="H6" s="1198"/>
      <c r="I6" s="1198"/>
      <c r="J6" s="1198"/>
      <c r="K6" s="1198"/>
      <c r="L6" s="1203"/>
    </row>
    <row r="7" spans="2:12" ht="22.5" customHeight="1" x14ac:dyDescent="0.25">
      <c r="B7" s="1202" t="s">
        <v>1324</v>
      </c>
      <c r="C7" s="1198"/>
      <c r="D7" s="1198"/>
      <c r="E7" s="1198"/>
      <c r="F7" s="1198"/>
      <c r="G7" s="1198"/>
      <c r="H7" s="1198"/>
      <c r="I7" s="1198"/>
      <c r="J7" s="1198"/>
      <c r="K7" s="1198"/>
      <c r="L7" s="1203"/>
    </row>
    <row r="8" spans="2:12" x14ac:dyDescent="0.25">
      <c r="B8" s="1202" t="s">
        <v>1325</v>
      </c>
      <c r="C8" s="1198"/>
      <c r="D8" s="1198"/>
      <c r="E8" s="1198"/>
      <c r="F8" s="1198"/>
      <c r="G8" s="1198"/>
      <c r="H8" s="1198"/>
      <c r="I8" s="1198"/>
      <c r="J8" s="1198"/>
      <c r="K8" s="1198"/>
      <c r="L8" s="1203"/>
    </row>
    <row r="9" spans="2:12" ht="22.5" customHeight="1" x14ac:dyDescent="0.25">
      <c r="B9" s="1202" t="s">
        <v>1326</v>
      </c>
      <c r="C9" s="1198"/>
      <c r="D9" s="1198"/>
      <c r="E9" s="1198"/>
      <c r="F9" s="1198"/>
      <c r="G9" s="1198"/>
      <c r="H9" s="1198"/>
      <c r="I9" s="1198"/>
      <c r="J9" s="1198"/>
      <c r="K9" s="1198"/>
      <c r="L9" s="1203"/>
    </row>
    <row r="10" spans="2:12" ht="22.5" customHeight="1" x14ac:dyDescent="0.25">
      <c r="B10" s="1202" t="s">
        <v>1327</v>
      </c>
      <c r="C10" s="1198"/>
      <c r="D10" s="1198"/>
      <c r="E10" s="1198"/>
      <c r="F10" s="1198"/>
      <c r="G10" s="1198"/>
      <c r="H10" s="1198"/>
      <c r="I10" s="1198"/>
      <c r="J10" s="1198"/>
      <c r="K10" s="1198"/>
      <c r="L10" s="1203"/>
    </row>
    <row r="11" spans="2:12" x14ac:dyDescent="0.25">
      <c r="B11" s="1202" t="s">
        <v>1328</v>
      </c>
      <c r="C11" s="1198"/>
      <c r="D11" s="1198"/>
      <c r="E11" s="1198"/>
      <c r="F11" s="1198"/>
      <c r="G11" s="1198"/>
      <c r="H11" s="1198"/>
      <c r="I11" s="1198"/>
      <c r="J11" s="1198"/>
      <c r="K11" s="1198"/>
      <c r="L11" s="1203"/>
    </row>
    <row r="12" spans="2:12" ht="22.5" customHeight="1" x14ac:dyDescent="0.25">
      <c r="B12" s="1204" t="s">
        <v>1329</v>
      </c>
      <c r="C12" s="1205"/>
      <c r="D12" s="1205"/>
      <c r="E12" s="1205"/>
      <c r="F12" s="1205"/>
      <c r="G12" s="1205"/>
      <c r="H12" s="1205"/>
      <c r="I12" s="1205"/>
      <c r="J12" s="1205"/>
      <c r="K12" s="1205"/>
      <c r="L12" s="1206"/>
    </row>
    <row r="13" spans="2:12" ht="22.5" customHeight="1" x14ac:dyDescent="0.25"/>
    <row r="14" spans="2:12" ht="22.5" customHeight="1" x14ac:dyDescent="0.25">
      <c r="B14" s="1197"/>
      <c r="C14" s="1197"/>
      <c r="D14" s="1197"/>
      <c r="E14" s="1197"/>
      <c r="F14" s="1197"/>
      <c r="G14" s="1197"/>
      <c r="H14" s="1197"/>
      <c r="I14" s="1197"/>
      <c r="J14" s="1197"/>
      <c r="K14" s="1197"/>
      <c r="L14" s="1197"/>
    </row>
    <row r="15" spans="2:12" ht="22.5" customHeight="1" x14ac:dyDescent="0.25">
      <c r="B15" s="1198"/>
      <c r="C15" s="1198"/>
      <c r="D15" s="1198"/>
      <c r="E15" s="1198"/>
      <c r="F15" s="1198"/>
      <c r="G15" s="1198"/>
      <c r="H15" s="1198"/>
      <c r="I15" s="1198"/>
      <c r="J15" s="1198"/>
      <c r="K15" s="1198"/>
      <c r="L15" s="1198"/>
    </row>
    <row r="16" spans="2:12" ht="22.5" customHeight="1" x14ac:dyDescent="0.25">
      <c r="B16" s="1197"/>
      <c r="C16" s="1197"/>
      <c r="D16" s="1197"/>
      <c r="E16" s="1197"/>
      <c r="F16" s="1197"/>
      <c r="G16" s="1197"/>
      <c r="H16" s="1197"/>
      <c r="I16" s="1197"/>
      <c r="J16" s="1197"/>
      <c r="K16" s="1197"/>
      <c r="L16" s="1197"/>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C10"/>
  <sheetViews>
    <sheetView showGridLines="0" view="pageLayout" zoomScaleNormal="100" workbookViewId="0"/>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90" t="s">
        <v>1322</v>
      </c>
      <c r="B1" s="282"/>
      <c r="C1" s="282"/>
    </row>
    <row r="2" spans="1:3" ht="21" x14ac:dyDescent="0.25">
      <c r="A2" t="s">
        <v>125</v>
      </c>
      <c r="B2" s="260"/>
      <c r="C2" s="249"/>
    </row>
    <row r="3" spans="1:3" ht="21" x14ac:dyDescent="0.25">
      <c r="B3" s="260"/>
      <c r="C3" s="249"/>
    </row>
    <row r="4" spans="1:3" ht="21" x14ac:dyDescent="0.25">
      <c r="B4" s="260"/>
      <c r="C4" s="249"/>
    </row>
    <row r="5" spans="1:3" x14ac:dyDescent="0.25">
      <c r="A5" s="54" t="s">
        <v>126</v>
      </c>
      <c r="B5" s="54" t="s">
        <v>120</v>
      </c>
      <c r="C5" s="428" t="s">
        <v>114</v>
      </c>
    </row>
    <row r="6" spans="1:3" ht="30" x14ac:dyDescent="0.25">
      <c r="A6" s="54" t="s">
        <v>1330</v>
      </c>
      <c r="B6" s="54" t="s">
        <v>116</v>
      </c>
      <c r="C6" s="428" t="s">
        <v>1331</v>
      </c>
    </row>
    <row r="7" spans="1:3" ht="135" x14ac:dyDescent="0.25">
      <c r="A7" s="54" t="s">
        <v>1332</v>
      </c>
      <c r="B7" s="54" t="s">
        <v>118</v>
      </c>
      <c r="C7" s="251" t="s">
        <v>1333</v>
      </c>
    </row>
    <row r="8" spans="1:3" ht="60" x14ac:dyDescent="0.25">
      <c r="A8" s="54" t="s">
        <v>1334</v>
      </c>
      <c r="B8" s="54" t="s">
        <v>894</v>
      </c>
      <c r="C8" s="428" t="s">
        <v>1335</v>
      </c>
    </row>
    <row r="9" spans="1:3" ht="75" x14ac:dyDescent="0.25">
      <c r="A9" s="54" t="s">
        <v>1336</v>
      </c>
      <c r="B9" s="54" t="s">
        <v>137</v>
      </c>
      <c r="C9" s="251" t="s">
        <v>1337</v>
      </c>
    </row>
    <row r="10" spans="1:3" ht="225" x14ac:dyDescent="0.25">
      <c r="A10" s="54" t="s">
        <v>1338</v>
      </c>
      <c r="B10" s="54" t="s">
        <v>139</v>
      </c>
      <c r="C10" s="251" t="s">
        <v>1339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N50"/>
  <sheetViews>
    <sheetView showGridLines="0" view="pageLayout"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91" t="s">
        <v>1323</v>
      </c>
      <c r="B1" s="2"/>
      <c r="C1" s="2"/>
      <c r="D1" s="2"/>
      <c r="E1" s="2"/>
      <c r="F1" s="2"/>
      <c r="G1" s="2"/>
      <c r="H1" s="2"/>
      <c r="I1" s="2"/>
      <c r="J1" s="2"/>
      <c r="K1" s="2"/>
      <c r="L1" s="2"/>
      <c r="M1" s="327"/>
      <c r="N1" s="2"/>
    </row>
    <row r="2" spans="1:14" x14ac:dyDescent="0.25">
      <c r="A2" s="2"/>
      <c r="B2" s="2"/>
      <c r="C2" s="2"/>
      <c r="D2" s="2"/>
      <c r="E2" s="2"/>
      <c r="F2" s="2"/>
      <c r="G2" s="2"/>
      <c r="H2" s="2"/>
      <c r="I2" s="2"/>
      <c r="J2" s="2"/>
      <c r="K2" s="2"/>
      <c r="L2" s="2"/>
      <c r="M2" s="2"/>
      <c r="N2" s="2"/>
    </row>
    <row r="3" spans="1:14" x14ac:dyDescent="0.25">
      <c r="A3" s="49"/>
      <c r="B3" s="2"/>
      <c r="C3" s="2"/>
      <c r="D3" s="2"/>
      <c r="E3" s="2"/>
      <c r="F3" s="2"/>
      <c r="G3" s="2"/>
      <c r="H3" s="2"/>
      <c r="I3" s="2"/>
      <c r="J3" s="2"/>
      <c r="K3" s="2"/>
      <c r="L3" s="2"/>
      <c r="M3" s="2"/>
      <c r="N3" s="2"/>
    </row>
    <row r="4" spans="1:14" ht="105" x14ac:dyDescent="0.25">
      <c r="A4" s="1497" t="s">
        <v>1340</v>
      </c>
      <c r="B4" s="283" t="s">
        <v>1341</v>
      </c>
      <c r="C4" s="283" t="s">
        <v>822</v>
      </c>
      <c r="D4" s="283" t="s">
        <v>1342</v>
      </c>
      <c r="E4" s="97" t="s">
        <v>1343</v>
      </c>
      <c r="F4" s="97" t="s">
        <v>915</v>
      </c>
      <c r="G4" s="97" t="s">
        <v>1344</v>
      </c>
      <c r="H4" s="97" t="s">
        <v>1345</v>
      </c>
      <c r="I4" s="97" t="s">
        <v>1346</v>
      </c>
      <c r="J4" s="97" t="s">
        <v>1347</v>
      </c>
      <c r="K4" s="283" t="s">
        <v>1348</v>
      </c>
      <c r="L4" s="283" t="s">
        <v>1349</v>
      </c>
      <c r="M4" s="283" t="s">
        <v>1350</v>
      </c>
      <c r="N4" s="283" t="s">
        <v>1351</v>
      </c>
    </row>
    <row r="5" spans="1:14" x14ac:dyDescent="0.25">
      <c r="A5" s="1498"/>
      <c r="B5" s="429" t="s">
        <v>6</v>
      </c>
      <c r="C5" s="429" t="s">
        <v>7</v>
      </c>
      <c r="D5" s="429" t="s">
        <v>8</v>
      </c>
      <c r="E5" s="429" t="s">
        <v>43</v>
      </c>
      <c r="F5" s="429" t="s">
        <v>44</v>
      </c>
      <c r="G5" s="429" t="s">
        <v>164</v>
      </c>
      <c r="H5" s="429" t="s">
        <v>165</v>
      </c>
      <c r="I5" s="429" t="s">
        <v>197</v>
      </c>
      <c r="J5" s="429" t="s">
        <v>441</v>
      </c>
      <c r="K5" s="429" t="s">
        <v>442</v>
      </c>
      <c r="L5" s="429" t="s">
        <v>443</v>
      </c>
      <c r="M5" s="429" t="s">
        <v>444</v>
      </c>
      <c r="N5" s="429" t="s">
        <v>445</v>
      </c>
    </row>
    <row r="6" spans="1:14" ht="30" x14ac:dyDescent="0.25">
      <c r="A6" s="430" t="s">
        <v>1352</v>
      </c>
      <c r="B6" s="431"/>
      <c r="C6" s="432"/>
      <c r="D6" s="433"/>
      <c r="E6" s="433"/>
      <c r="F6" s="433"/>
      <c r="G6" s="433"/>
      <c r="H6" s="433"/>
      <c r="I6" s="433"/>
      <c r="J6" s="433"/>
      <c r="K6" s="433"/>
      <c r="L6" s="433"/>
      <c r="M6" s="433"/>
      <c r="N6" s="433"/>
    </row>
    <row r="7" spans="1:14" x14ac:dyDescent="0.25">
      <c r="A7" s="434"/>
      <c r="B7" s="435" t="s">
        <v>1353</v>
      </c>
      <c r="C7" s="432"/>
      <c r="D7" s="433"/>
      <c r="E7" s="433"/>
      <c r="F7" s="433"/>
      <c r="G7" s="433"/>
      <c r="H7" s="433"/>
      <c r="I7" s="433"/>
      <c r="J7" s="433"/>
      <c r="K7" s="433"/>
      <c r="L7" s="433"/>
      <c r="M7" s="433"/>
      <c r="N7" s="433"/>
    </row>
    <row r="8" spans="1:14" x14ac:dyDescent="0.25">
      <c r="A8" s="436"/>
      <c r="B8" s="437" t="s">
        <v>1354</v>
      </c>
      <c r="C8" s="432"/>
      <c r="D8" s="433"/>
      <c r="E8" s="433"/>
      <c r="F8" s="433"/>
      <c r="G8" s="433"/>
      <c r="H8" s="433"/>
      <c r="I8" s="433"/>
      <c r="J8" s="433"/>
      <c r="K8" s="433"/>
      <c r="L8" s="433"/>
      <c r="M8" s="433"/>
      <c r="N8" s="433"/>
    </row>
    <row r="9" spans="1:14" x14ac:dyDescent="0.25">
      <c r="A9" s="436"/>
      <c r="B9" s="437" t="s">
        <v>1355</v>
      </c>
      <c r="C9" s="432"/>
      <c r="D9" s="433"/>
      <c r="E9" s="433"/>
      <c r="F9" s="433"/>
      <c r="G9" s="433"/>
      <c r="H9" s="433"/>
      <c r="I9" s="433"/>
      <c r="J9" s="433"/>
      <c r="K9" s="433"/>
      <c r="L9" s="433"/>
      <c r="M9" s="433"/>
      <c r="N9" s="433"/>
    </row>
    <row r="10" spans="1:14" x14ac:dyDescent="0.25">
      <c r="A10" s="436"/>
      <c r="B10" s="435" t="s">
        <v>1356</v>
      </c>
      <c r="C10" s="432"/>
      <c r="D10" s="433"/>
      <c r="E10" s="433"/>
      <c r="F10" s="433"/>
      <c r="G10" s="433"/>
      <c r="H10" s="433"/>
      <c r="I10" s="433"/>
      <c r="J10" s="433"/>
      <c r="K10" s="433"/>
      <c r="L10" s="433"/>
      <c r="M10" s="433"/>
      <c r="N10" s="433"/>
    </row>
    <row r="11" spans="1:14" x14ac:dyDescent="0.25">
      <c r="A11" s="436"/>
      <c r="B11" s="435" t="s">
        <v>1357</v>
      </c>
      <c r="C11" s="432"/>
      <c r="D11" s="433"/>
      <c r="E11" s="433"/>
      <c r="F11" s="433"/>
      <c r="G11" s="433"/>
      <c r="H11" s="433"/>
      <c r="I11" s="433"/>
      <c r="J11" s="433"/>
      <c r="K11" s="433"/>
      <c r="L11" s="433"/>
      <c r="M11" s="433"/>
      <c r="N11" s="433"/>
    </row>
    <row r="12" spans="1:14" x14ac:dyDescent="0.25">
      <c r="A12" s="436"/>
      <c r="B12" s="435" t="s">
        <v>1358</v>
      </c>
      <c r="C12" s="432"/>
      <c r="D12" s="433"/>
      <c r="E12" s="433"/>
      <c r="F12" s="433"/>
      <c r="G12" s="433"/>
      <c r="H12" s="433"/>
      <c r="I12" s="433"/>
      <c r="J12" s="433"/>
      <c r="K12" s="433"/>
      <c r="L12" s="433"/>
      <c r="M12" s="433"/>
      <c r="N12" s="433"/>
    </row>
    <row r="13" spans="1:14" x14ac:dyDescent="0.25">
      <c r="A13" s="436"/>
      <c r="B13" s="435" t="s">
        <v>1359</v>
      </c>
      <c r="C13" s="432"/>
      <c r="D13" s="433"/>
      <c r="E13" s="433"/>
      <c r="F13" s="433"/>
      <c r="G13" s="433"/>
      <c r="H13" s="433"/>
      <c r="I13" s="433"/>
      <c r="J13" s="433"/>
      <c r="K13" s="433"/>
      <c r="L13" s="433"/>
      <c r="M13" s="433"/>
      <c r="N13" s="433"/>
    </row>
    <row r="14" spans="1:14" x14ac:dyDescent="0.25">
      <c r="A14" s="436"/>
      <c r="B14" s="437" t="s">
        <v>1360</v>
      </c>
      <c r="C14" s="432"/>
      <c r="D14" s="433"/>
      <c r="E14" s="433"/>
      <c r="F14" s="433"/>
      <c r="G14" s="433"/>
      <c r="H14" s="433"/>
      <c r="I14" s="433"/>
      <c r="J14" s="433"/>
      <c r="K14" s="433"/>
      <c r="L14" s="433"/>
      <c r="M14" s="433"/>
      <c r="N14" s="433"/>
    </row>
    <row r="15" spans="1:14" x14ac:dyDescent="0.25">
      <c r="A15" s="436"/>
      <c r="B15" s="437" t="s">
        <v>1361</v>
      </c>
      <c r="C15" s="432"/>
      <c r="D15" s="433"/>
      <c r="E15" s="433"/>
      <c r="F15" s="433"/>
      <c r="G15" s="433"/>
      <c r="H15" s="433"/>
      <c r="I15" s="433"/>
      <c r="J15" s="433"/>
      <c r="K15" s="433"/>
      <c r="L15" s="433"/>
      <c r="M15" s="433"/>
      <c r="N15" s="433"/>
    </row>
    <row r="16" spans="1:14" x14ac:dyDescent="0.25">
      <c r="A16" s="436"/>
      <c r="B16" s="435" t="s">
        <v>1362</v>
      </c>
      <c r="C16" s="432"/>
      <c r="D16" s="433"/>
      <c r="E16" s="433"/>
      <c r="F16" s="433"/>
      <c r="G16" s="433"/>
      <c r="H16" s="433"/>
      <c r="I16" s="433"/>
      <c r="J16" s="433"/>
      <c r="K16" s="433"/>
      <c r="L16" s="433"/>
      <c r="M16" s="433"/>
      <c r="N16" s="433"/>
    </row>
    <row r="17" spans="1:14" x14ac:dyDescent="0.25">
      <c r="A17" s="436"/>
      <c r="B17" s="437" t="s">
        <v>1363</v>
      </c>
      <c r="C17" s="432"/>
      <c r="D17" s="433"/>
      <c r="E17" s="433"/>
      <c r="F17" s="433"/>
      <c r="G17" s="433"/>
      <c r="H17" s="433"/>
      <c r="I17" s="433"/>
      <c r="J17" s="433"/>
      <c r="K17" s="433"/>
      <c r="L17" s="433"/>
      <c r="M17" s="433"/>
      <c r="N17" s="433"/>
    </row>
    <row r="18" spans="1:14" x14ac:dyDescent="0.25">
      <c r="A18" s="436"/>
      <c r="B18" s="437" t="s">
        <v>1364</v>
      </c>
      <c r="C18" s="432"/>
      <c r="D18" s="433"/>
      <c r="E18" s="433"/>
      <c r="F18" s="433"/>
      <c r="G18" s="433"/>
      <c r="H18" s="433"/>
      <c r="I18" s="433"/>
      <c r="J18" s="433"/>
      <c r="K18" s="433"/>
      <c r="L18" s="433"/>
      <c r="M18" s="433"/>
      <c r="N18" s="433"/>
    </row>
    <row r="19" spans="1:14" x14ac:dyDescent="0.25">
      <c r="A19" s="436"/>
      <c r="B19" s="435" t="s">
        <v>1365</v>
      </c>
      <c r="C19" s="432"/>
      <c r="D19" s="433"/>
      <c r="E19" s="433"/>
      <c r="F19" s="433"/>
      <c r="G19" s="433"/>
      <c r="H19" s="433"/>
      <c r="I19" s="433"/>
      <c r="J19" s="433"/>
      <c r="K19" s="433"/>
      <c r="L19" s="433"/>
      <c r="M19" s="433"/>
      <c r="N19" s="433"/>
    </row>
    <row r="20" spans="1:14" x14ac:dyDescent="0.25">
      <c r="A20" s="436"/>
      <c r="B20" s="437" t="s">
        <v>1366</v>
      </c>
      <c r="C20" s="432"/>
      <c r="D20" s="433"/>
      <c r="E20" s="433"/>
      <c r="F20" s="433"/>
      <c r="G20" s="433"/>
      <c r="H20" s="433"/>
      <c r="I20" s="433"/>
      <c r="J20" s="433"/>
      <c r="K20" s="433"/>
      <c r="L20" s="433"/>
      <c r="M20" s="433"/>
      <c r="N20" s="433"/>
    </row>
    <row r="21" spans="1:14" x14ac:dyDescent="0.25">
      <c r="A21" s="436"/>
      <c r="B21" s="437" t="s">
        <v>1367</v>
      </c>
      <c r="C21" s="432"/>
      <c r="D21" s="433"/>
      <c r="E21" s="433"/>
      <c r="F21" s="433"/>
      <c r="G21" s="433"/>
      <c r="H21" s="433"/>
      <c r="I21" s="433"/>
      <c r="J21" s="433"/>
      <c r="K21" s="433"/>
      <c r="L21" s="433"/>
      <c r="M21" s="433"/>
      <c r="N21" s="433"/>
    </row>
    <row r="22" spans="1:14" x14ac:dyDescent="0.25">
      <c r="A22" s="436"/>
      <c r="B22" s="437" t="s">
        <v>1368</v>
      </c>
      <c r="C22" s="432"/>
      <c r="D22" s="433"/>
      <c r="E22" s="433"/>
      <c r="F22" s="433"/>
      <c r="G22" s="433"/>
      <c r="H22" s="433"/>
      <c r="I22" s="433"/>
      <c r="J22" s="433"/>
      <c r="K22" s="433"/>
      <c r="L22" s="433"/>
      <c r="M22" s="433"/>
      <c r="N22" s="433"/>
    </row>
    <row r="23" spans="1:14" x14ac:dyDescent="0.25">
      <c r="A23" s="438"/>
      <c r="B23" s="435" t="s">
        <v>1369</v>
      </c>
      <c r="C23" s="432"/>
      <c r="D23" s="433"/>
      <c r="E23" s="433"/>
      <c r="F23" s="433"/>
      <c r="G23" s="433"/>
      <c r="H23" s="433"/>
      <c r="I23" s="433"/>
      <c r="J23" s="433"/>
      <c r="K23" s="433"/>
      <c r="L23" s="433"/>
      <c r="M23" s="433"/>
      <c r="N23" s="433"/>
    </row>
    <row r="24" spans="1:14" x14ac:dyDescent="0.25">
      <c r="A24" s="1499" t="s">
        <v>1370</v>
      </c>
      <c r="B24" s="1500"/>
      <c r="C24" s="433"/>
      <c r="D24" s="433"/>
      <c r="E24" s="433"/>
      <c r="F24" s="433"/>
      <c r="G24" s="433"/>
      <c r="H24" s="433"/>
      <c r="I24" s="433"/>
      <c r="J24" s="433"/>
      <c r="K24" s="433"/>
      <c r="L24" s="433"/>
      <c r="M24" s="433"/>
      <c r="N24" s="433"/>
    </row>
    <row r="25" spans="1:14" x14ac:dyDescent="0.25">
      <c r="A25" s="1495" t="s">
        <v>1371</v>
      </c>
      <c r="B25" s="1496"/>
      <c r="C25" s="433"/>
      <c r="D25" s="433"/>
      <c r="E25" s="433"/>
      <c r="F25" s="433"/>
      <c r="G25" s="439"/>
      <c r="H25" s="433"/>
      <c r="I25" s="439"/>
      <c r="J25" s="433"/>
      <c r="K25" s="433"/>
      <c r="L25" s="433"/>
      <c r="M25" s="433"/>
      <c r="N25" s="433"/>
    </row>
    <row r="26" spans="1:14" x14ac:dyDescent="0.25">
      <c r="A26" s="327"/>
      <c r="B26" s="327"/>
      <c r="C26" s="327"/>
      <c r="D26" s="327"/>
      <c r="E26" s="327"/>
      <c r="F26" s="327"/>
      <c r="G26" s="327"/>
      <c r="H26" s="327"/>
      <c r="I26" s="327"/>
      <c r="J26" s="327"/>
      <c r="K26" s="327"/>
      <c r="L26" s="327"/>
      <c r="M26" s="327"/>
      <c r="N26" s="327"/>
    </row>
    <row r="27" spans="1:14" x14ac:dyDescent="0.25">
      <c r="A27" s="327"/>
      <c r="B27" s="327"/>
      <c r="C27" s="327"/>
      <c r="D27" s="327"/>
      <c r="E27" s="327"/>
      <c r="F27" s="327"/>
      <c r="G27" s="327"/>
      <c r="H27" s="327"/>
      <c r="I27" s="327"/>
      <c r="J27" s="327"/>
      <c r="K27" s="327"/>
      <c r="L27" s="327"/>
      <c r="M27" s="327"/>
      <c r="N27" s="327"/>
    </row>
    <row r="28" spans="1:14" x14ac:dyDescent="0.25">
      <c r="A28" s="327"/>
      <c r="B28" s="327"/>
      <c r="C28" s="327"/>
      <c r="D28" s="327"/>
      <c r="E28" s="327"/>
      <c r="F28" s="327"/>
      <c r="G28" s="327"/>
      <c r="H28" s="327"/>
      <c r="I28" s="327"/>
      <c r="J28" s="327"/>
      <c r="K28" s="327"/>
      <c r="L28" s="327"/>
      <c r="M28" s="327"/>
      <c r="N28" s="327"/>
    </row>
    <row r="29" spans="1:14" ht="105" x14ac:dyDescent="0.25">
      <c r="A29" s="1501" t="s">
        <v>1372</v>
      </c>
      <c r="B29" s="440" t="s">
        <v>1341</v>
      </c>
      <c r="C29" s="283" t="s">
        <v>822</v>
      </c>
      <c r="D29" s="283" t="s">
        <v>1342</v>
      </c>
      <c r="E29" s="97" t="s">
        <v>1343</v>
      </c>
      <c r="F29" s="97" t="s">
        <v>915</v>
      </c>
      <c r="G29" s="97" t="s">
        <v>1344</v>
      </c>
      <c r="H29" s="97" t="s">
        <v>1345</v>
      </c>
      <c r="I29" s="97" t="s">
        <v>1346</v>
      </c>
      <c r="J29" s="97" t="s">
        <v>1347</v>
      </c>
      <c r="K29" s="283" t="s">
        <v>1348</v>
      </c>
      <c r="L29" s="283" t="s">
        <v>1349</v>
      </c>
      <c r="M29" s="283" t="s">
        <v>1350</v>
      </c>
      <c r="N29" s="283" t="s">
        <v>1351</v>
      </c>
    </row>
    <row r="30" spans="1:14" x14ac:dyDescent="0.25">
      <c r="A30" s="1502"/>
      <c r="B30" s="441" t="s">
        <v>6</v>
      </c>
      <c r="C30" s="429" t="s">
        <v>7</v>
      </c>
      <c r="D30" s="429" t="s">
        <v>8</v>
      </c>
      <c r="E30" s="429" t="s">
        <v>43</v>
      </c>
      <c r="F30" s="429" t="s">
        <v>44</v>
      </c>
      <c r="G30" s="429" t="s">
        <v>164</v>
      </c>
      <c r="H30" s="429" t="s">
        <v>165</v>
      </c>
      <c r="I30" s="429" t="s">
        <v>197</v>
      </c>
      <c r="J30" s="429" t="s">
        <v>441</v>
      </c>
      <c r="K30" s="429" t="s">
        <v>442</v>
      </c>
      <c r="L30" s="429" t="s">
        <v>443</v>
      </c>
      <c r="M30" s="429" t="s">
        <v>444</v>
      </c>
      <c r="N30" s="429" t="s">
        <v>445</v>
      </c>
    </row>
    <row r="31" spans="1:14" ht="30" x14ac:dyDescent="0.25">
      <c r="A31" s="430" t="s">
        <v>1352</v>
      </c>
      <c r="B31" s="431"/>
      <c r="C31" s="432"/>
      <c r="D31" s="433"/>
      <c r="E31" s="433"/>
      <c r="F31" s="433"/>
      <c r="G31" s="433"/>
      <c r="H31" s="433"/>
      <c r="I31" s="433"/>
      <c r="J31" s="433"/>
      <c r="K31" s="433"/>
      <c r="L31" s="433"/>
      <c r="M31" s="433"/>
      <c r="N31" s="433"/>
    </row>
    <row r="32" spans="1:14" x14ac:dyDescent="0.25">
      <c r="A32" s="434"/>
      <c r="B32" s="435" t="s">
        <v>1353</v>
      </c>
      <c r="C32" s="432"/>
      <c r="D32" s="433"/>
      <c r="E32" s="433"/>
      <c r="F32" s="433"/>
      <c r="G32" s="433"/>
      <c r="H32" s="433"/>
      <c r="I32" s="433"/>
      <c r="J32" s="433"/>
      <c r="K32" s="433"/>
      <c r="L32" s="433"/>
      <c r="M32" s="433"/>
      <c r="N32" s="433"/>
    </row>
    <row r="33" spans="1:14" x14ac:dyDescent="0.25">
      <c r="A33" s="436"/>
      <c r="B33" s="437" t="s">
        <v>1354</v>
      </c>
      <c r="C33" s="432"/>
      <c r="D33" s="433"/>
      <c r="E33" s="433"/>
      <c r="F33" s="433"/>
      <c r="G33" s="433"/>
      <c r="H33" s="433"/>
      <c r="I33" s="433"/>
      <c r="J33" s="433"/>
      <c r="K33" s="433"/>
      <c r="L33" s="433"/>
      <c r="M33" s="433"/>
      <c r="N33" s="433"/>
    </row>
    <row r="34" spans="1:14" x14ac:dyDescent="0.25">
      <c r="A34" s="436"/>
      <c r="B34" s="437" t="s">
        <v>1355</v>
      </c>
      <c r="C34" s="432"/>
      <c r="D34" s="433"/>
      <c r="E34" s="433"/>
      <c r="F34" s="433"/>
      <c r="G34" s="433"/>
      <c r="H34" s="433"/>
      <c r="I34" s="433"/>
      <c r="J34" s="433"/>
      <c r="K34" s="433"/>
      <c r="L34" s="433"/>
      <c r="M34" s="433"/>
      <c r="N34" s="433"/>
    </row>
    <row r="35" spans="1:14" x14ac:dyDescent="0.25">
      <c r="A35" s="436"/>
      <c r="B35" s="435" t="s">
        <v>1356</v>
      </c>
      <c r="C35" s="432"/>
      <c r="D35" s="433"/>
      <c r="E35" s="433"/>
      <c r="F35" s="433"/>
      <c r="G35" s="433"/>
      <c r="H35" s="433"/>
      <c r="I35" s="433"/>
      <c r="J35" s="433"/>
      <c r="K35" s="433"/>
      <c r="L35" s="433"/>
      <c r="M35" s="433"/>
      <c r="N35" s="433"/>
    </row>
    <row r="36" spans="1:14" x14ac:dyDescent="0.25">
      <c r="A36" s="436"/>
      <c r="B36" s="435" t="s">
        <v>1357</v>
      </c>
      <c r="C36" s="432"/>
      <c r="D36" s="433"/>
      <c r="E36" s="433"/>
      <c r="F36" s="433"/>
      <c r="G36" s="433"/>
      <c r="H36" s="433"/>
      <c r="I36" s="433"/>
      <c r="J36" s="433"/>
      <c r="K36" s="433"/>
      <c r="L36" s="433"/>
      <c r="M36" s="433"/>
      <c r="N36" s="433"/>
    </row>
    <row r="37" spans="1:14" x14ac:dyDescent="0.25">
      <c r="A37" s="436"/>
      <c r="B37" s="435" t="s">
        <v>1358</v>
      </c>
      <c r="C37" s="432"/>
      <c r="D37" s="433"/>
      <c r="E37" s="433"/>
      <c r="F37" s="433"/>
      <c r="G37" s="433"/>
      <c r="H37" s="433"/>
      <c r="I37" s="433"/>
      <c r="J37" s="433"/>
      <c r="K37" s="433"/>
      <c r="L37" s="433"/>
      <c r="M37" s="433"/>
      <c r="N37" s="433"/>
    </row>
    <row r="38" spans="1:14" x14ac:dyDescent="0.25">
      <c r="A38" s="436"/>
      <c r="B38" s="435" t="s">
        <v>1359</v>
      </c>
      <c r="C38" s="432"/>
      <c r="D38" s="433"/>
      <c r="E38" s="433"/>
      <c r="F38" s="433"/>
      <c r="G38" s="433"/>
      <c r="H38" s="433"/>
      <c r="I38" s="433"/>
      <c r="J38" s="433"/>
      <c r="K38" s="433"/>
      <c r="L38" s="433"/>
      <c r="M38" s="433"/>
      <c r="N38" s="433"/>
    </row>
    <row r="39" spans="1:14" x14ac:dyDescent="0.25">
      <c r="A39" s="436"/>
      <c r="B39" s="437" t="s">
        <v>1360</v>
      </c>
      <c r="C39" s="432"/>
      <c r="D39" s="433"/>
      <c r="E39" s="433"/>
      <c r="F39" s="433"/>
      <c r="G39" s="433"/>
      <c r="H39" s="433"/>
      <c r="I39" s="433"/>
      <c r="J39" s="433"/>
      <c r="K39" s="433"/>
      <c r="L39" s="433"/>
      <c r="M39" s="433"/>
      <c r="N39" s="433"/>
    </row>
    <row r="40" spans="1:14" x14ac:dyDescent="0.25">
      <c r="A40" s="436"/>
      <c r="B40" s="437" t="s">
        <v>1361</v>
      </c>
      <c r="C40" s="432"/>
      <c r="D40" s="433"/>
      <c r="E40" s="433"/>
      <c r="F40" s="433"/>
      <c r="G40" s="433"/>
      <c r="H40" s="433"/>
      <c r="I40" s="433"/>
      <c r="J40" s="433"/>
      <c r="K40" s="433"/>
      <c r="L40" s="433"/>
      <c r="M40" s="433"/>
      <c r="N40" s="433"/>
    </row>
    <row r="41" spans="1:14" x14ac:dyDescent="0.25">
      <c r="A41" s="436"/>
      <c r="B41" s="435" t="s">
        <v>1362</v>
      </c>
      <c r="C41" s="432"/>
      <c r="D41" s="433"/>
      <c r="E41" s="433"/>
      <c r="F41" s="433"/>
      <c r="G41" s="433"/>
      <c r="H41" s="433"/>
      <c r="I41" s="433"/>
      <c r="J41" s="433"/>
      <c r="K41" s="433"/>
      <c r="L41" s="433"/>
      <c r="M41" s="433"/>
      <c r="N41" s="433"/>
    </row>
    <row r="42" spans="1:14" x14ac:dyDescent="0.25">
      <c r="A42" s="436"/>
      <c r="B42" s="437" t="s">
        <v>1363</v>
      </c>
      <c r="C42" s="432"/>
      <c r="D42" s="433"/>
      <c r="E42" s="433"/>
      <c r="F42" s="433"/>
      <c r="G42" s="433"/>
      <c r="H42" s="433"/>
      <c r="I42" s="433"/>
      <c r="J42" s="433"/>
      <c r="K42" s="433"/>
      <c r="L42" s="433"/>
      <c r="M42" s="433"/>
      <c r="N42" s="433"/>
    </row>
    <row r="43" spans="1:14" x14ac:dyDescent="0.25">
      <c r="A43" s="436"/>
      <c r="B43" s="437" t="s">
        <v>1364</v>
      </c>
      <c r="C43" s="432"/>
      <c r="D43" s="433"/>
      <c r="E43" s="433"/>
      <c r="F43" s="433"/>
      <c r="G43" s="433"/>
      <c r="H43" s="433"/>
      <c r="I43" s="433"/>
      <c r="J43" s="433"/>
      <c r="K43" s="433"/>
      <c r="L43" s="433"/>
      <c r="M43" s="433"/>
      <c r="N43" s="433"/>
    </row>
    <row r="44" spans="1:14" x14ac:dyDescent="0.25">
      <c r="A44" s="436"/>
      <c r="B44" s="435" t="s">
        <v>1365</v>
      </c>
      <c r="C44" s="432"/>
      <c r="D44" s="433"/>
      <c r="E44" s="433"/>
      <c r="F44" s="433"/>
      <c r="G44" s="433"/>
      <c r="H44" s="433"/>
      <c r="I44" s="433"/>
      <c r="J44" s="433"/>
      <c r="K44" s="433"/>
      <c r="L44" s="433"/>
      <c r="M44" s="433"/>
      <c r="N44" s="433"/>
    </row>
    <row r="45" spans="1:14" x14ac:dyDescent="0.25">
      <c r="A45" s="436"/>
      <c r="B45" s="437" t="s">
        <v>1366</v>
      </c>
      <c r="C45" s="432"/>
      <c r="D45" s="433"/>
      <c r="E45" s="433"/>
      <c r="F45" s="433"/>
      <c r="G45" s="433"/>
      <c r="H45" s="433"/>
      <c r="I45" s="433"/>
      <c r="J45" s="433"/>
      <c r="K45" s="433"/>
      <c r="L45" s="433"/>
      <c r="M45" s="433"/>
      <c r="N45" s="433"/>
    </row>
    <row r="46" spans="1:14" x14ac:dyDescent="0.25">
      <c r="A46" s="436"/>
      <c r="B46" s="437" t="s">
        <v>1367</v>
      </c>
      <c r="C46" s="432"/>
      <c r="D46" s="433"/>
      <c r="E46" s="433"/>
      <c r="F46" s="433"/>
      <c r="G46" s="433"/>
      <c r="H46" s="433"/>
      <c r="I46" s="433"/>
      <c r="J46" s="433"/>
      <c r="K46" s="433"/>
      <c r="L46" s="433"/>
      <c r="M46" s="433"/>
      <c r="N46" s="433"/>
    </row>
    <row r="47" spans="1:14" x14ac:dyDescent="0.25">
      <c r="A47" s="436"/>
      <c r="B47" s="437" t="s">
        <v>1368</v>
      </c>
      <c r="C47" s="432"/>
      <c r="D47" s="433"/>
      <c r="E47" s="433"/>
      <c r="F47" s="433"/>
      <c r="G47" s="433"/>
      <c r="H47" s="433"/>
      <c r="I47" s="433"/>
      <c r="J47" s="433"/>
      <c r="K47" s="433"/>
      <c r="L47" s="433"/>
      <c r="M47" s="433"/>
      <c r="N47" s="433"/>
    </row>
    <row r="48" spans="1:14" x14ac:dyDescent="0.25">
      <c r="A48" s="438"/>
      <c r="B48" s="435" t="s">
        <v>1369</v>
      </c>
      <c r="C48" s="432"/>
      <c r="D48" s="433"/>
      <c r="E48" s="433"/>
      <c r="F48" s="433"/>
      <c r="G48" s="433"/>
      <c r="H48" s="433"/>
      <c r="I48" s="433"/>
      <c r="J48" s="433"/>
      <c r="K48" s="433"/>
      <c r="L48" s="433"/>
      <c r="M48" s="433"/>
      <c r="N48" s="433"/>
    </row>
    <row r="49" spans="1:14" x14ac:dyDescent="0.25">
      <c r="A49" s="1499" t="s">
        <v>1370</v>
      </c>
      <c r="B49" s="1500"/>
      <c r="C49" s="433"/>
      <c r="D49" s="433"/>
      <c r="E49" s="433"/>
      <c r="F49" s="433"/>
      <c r="G49" s="433"/>
      <c r="H49" s="433"/>
      <c r="I49" s="433"/>
      <c r="J49" s="433"/>
      <c r="K49" s="433"/>
      <c r="L49" s="433"/>
      <c r="M49" s="433"/>
      <c r="N49" s="433"/>
    </row>
    <row r="50" spans="1:14" x14ac:dyDescent="0.25">
      <c r="A50" s="1495" t="s">
        <v>1371</v>
      </c>
      <c r="B50" s="1496"/>
      <c r="C50" s="433"/>
      <c r="D50" s="433"/>
      <c r="E50" s="433"/>
      <c r="F50" s="433"/>
      <c r="G50" s="439"/>
      <c r="H50" s="433"/>
      <c r="I50" s="439"/>
      <c r="J50" s="433"/>
      <c r="K50" s="433"/>
      <c r="L50" s="433"/>
      <c r="M50" s="433"/>
      <c r="N50" s="433"/>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autoPageBreaks="0" fitToPage="1"/>
  </sheetPr>
  <dimension ref="B2:J25"/>
  <sheetViews>
    <sheetView showGridLines="0" view="pageLayout"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442" t="s">
        <v>1324</v>
      </c>
      <c r="C2" s="443"/>
      <c r="D2" s="443"/>
      <c r="E2" s="444"/>
      <c r="F2" s="444"/>
      <c r="G2" s="444"/>
      <c r="H2" s="444"/>
      <c r="I2" s="444"/>
    </row>
    <row r="4" spans="2:10" x14ac:dyDescent="0.25">
      <c r="B4" s="445"/>
      <c r="C4" s="445"/>
      <c r="D4" s="445"/>
      <c r="E4" s="445"/>
      <c r="F4" s="445"/>
    </row>
    <row r="5" spans="2:10" x14ac:dyDescent="0.25">
      <c r="B5" s="175"/>
      <c r="C5" s="175"/>
      <c r="D5" s="175"/>
      <c r="E5" s="446"/>
      <c r="F5" s="446"/>
      <c r="J5" s="175"/>
    </row>
    <row r="6" spans="2:10" ht="63.75" x14ac:dyDescent="0.25">
      <c r="B6" s="447"/>
      <c r="C6" s="448"/>
      <c r="D6" s="792" t="s">
        <v>1373</v>
      </c>
      <c r="E6" s="793" t="s">
        <v>1374</v>
      </c>
      <c r="F6" s="793" t="s">
        <v>1375</v>
      </c>
      <c r="G6" s="793" t="s">
        <v>1376</v>
      </c>
      <c r="H6" s="793" t="s">
        <v>1377</v>
      </c>
    </row>
    <row r="7" spans="2:10" x14ac:dyDescent="0.25">
      <c r="B7" s="447"/>
      <c r="C7" s="447"/>
      <c r="D7" s="794" t="s">
        <v>6</v>
      </c>
      <c r="E7" s="795" t="s">
        <v>7</v>
      </c>
      <c r="F7" s="795" t="s">
        <v>8</v>
      </c>
      <c r="G7" s="795" t="s">
        <v>43</v>
      </c>
      <c r="H7" s="795" t="s">
        <v>44</v>
      </c>
    </row>
    <row r="8" spans="2:10" x14ac:dyDescent="0.25">
      <c r="B8" s="796">
        <v>1</v>
      </c>
      <c r="C8" s="796" t="s">
        <v>1378</v>
      </c>
      <c r="D8" s="1029">
        <f>('[7]C_08.07'!D8)/1000</f>
        <v>3279562.3339999998</v>
      </c>
      <c r="E8" s="1029">
        <f>('[7]C_08.07'!E8)/1000</f>
        <v>3279241.3640000001</v>
      </c>
      <c r="F8" s="1034">
        <f>('[7]C_08.07'!F8)</f>
        <v>2.7001418038851116E-2</v>
      </c>
      <c r="G8" s="1034" t="e">
        <f>('[7]C_08.07'!H8)</f>
        <v>#REF!</v>
      </c>
      <c r="H8" s="1034" t="e">
        <f>('[7]C_08.07'!G8)</f>
        <v>#REF!</v>
      </c>
    </row>
    <row r="9" spans="2:10" x14ac:dyDescent="0.25">
      <c r="B9" s="796">
        <v>1.1000000000000001</v>
      </c>
      <c r="C9" s="798" t="s">
        <v>1379</v>
      </c>
      <c r="D9" s="1030">
        <v>0</v>
      </c>
      <c r="E9" s="1031">
        <v>0</v>
      </c>
      <c r="F9" s="1034">
        <v>0</v>
      </c>
      <c r="G9" s="1034">
        <v>0</v>
      </c>
      <c r="H9" s="1034">
        <v>0</v>
      </c>
    </row>
    <row r="10" spans="2:10" x14ac:dyDescent="0.25">
      <c r="B10" s="796">
        <v>1.2</v>
      </c>
      <c r="C10" s="798" t="s">
        <v>1380</v>
      </c>
      <c r="D10" s="1030">
        <v>0</v>
      </c>
      <c r="E10" s="1031">
        <v>0</v>
      </c>
      <c r="F10" s="1034">
        <v>0</v>
      </c>
      <c r="G10" s="1034">
        <v>0</v>
      </c>
      <c r="H10" s="1034">
        <v>0</v>
      </c>
    </row>
    <row r="11" spans="2:10" x14ac:dyDescent="0.25">
      <c r="B11" s="796">
        <v>2</v>
      </c>
      <c r="C11" s="796" t="s">
        <v>924</v>
      </c>
      <c r="D11" s="1031">
        <f>'[7]C_08.07'!D11/1000</f>
        <v>15420653.362</v>
      </c>
      <c r="E11" s="1031">
        <f>'[7]C_08.07'!E11/1000</f>
        <v>15418508.204</v>
      </c>
      <c r="F11" s="1034">
        <f>'[7]C_08.07'!F11</f>
        <v>0.12695667666372468</v>
      </c>
      <c r="G11" s="1034" t="e">
        <f>'[7]C_08.07'!H11</f>
        <v>#REF!</v>
      </c>
      <c r="H11" s="1034" t="e">
        <f>'[7]C_08.07'!G11</f>
        <v>#REF!</v>
      </c>
    </row>
    <row r="12" spans="2:10" x14ac:dyDescent="0.25">
      <c r="B12" s="796">
        <v>3</v>
      </c>
      <c r="C12" s="796" t="s">
        <v>925</v>
      </c>
      <c r="D12" s="1031">
        <f>'[7]C_08.07'!D12/1000</f>
        <v>1998079.3030000001</v>
      </c>
      <c r="E12" s="1031">
        <f>'[7]C_08.07'!E12/1000</f>
        <v>1993510.9950000001</v>
      </c>
      <c r="F12" s="1034">
        <f>'[7]C_08.07'!F12</f>
        <v>1.6414657466805802E-2</v>
      </c>
      <c r="G12" s="1034" t="e">
        <f>'[7]C_08.07'!H12</f>
        <v>#REF!</v>
      </c>
      <c r="H12" s="1034" t="e">
        <f>'[7]C_08.07'!G12</f>
        <v>#REF!</v>
      </c>
    </row>
    <row r="13" spans="2:10" ht="25.5" x14ac:dyDescent="0.25">
      <c r="B13" s="796">
        <v>3.1</v>
      </c>
      <c r="C13" s="798" t="s">
        <v>1381</v>
      </c>
      <c r="D13" s="1030">
        <v>0</v>
      </c>
      <c r="E13" s="1031">
        <v>0</v>
      </c>
      <c r="F13" s="1034">
        <v>0</v>
      </c>
      <c r="G13" s="1034">
        <v>0</v>
      </c>
      <c r="H13" s="1034">
        <v>0</v>
      </c>
    </row>
    <row r="14" spans="2:10" ht="25.5" x14ac:dyDescent="0.25">
      <c r="B14" s="796">
        <v>3.2</v>
      </c>
      <c r="C14" s="798" t="s">
        <v>1382</v>
      </c>
      <c r="D14" s="1030">
        <v>0</v>
      </c>
      <c r="E14" s="1031">
        <v>0</v>
      </c>
      <c r="F14" s="1034">
        <v>0</v>
      </c>
      <c r="G14" s="1034">
        <v>0</v>
      </c>
      <c r="H14" s="1034">
        <v>0</v>
      </c>
    </row>
    <row r="15" spans="2:10" x14ac:dyDescent="0.25">
      <c r="B15" s="796">
        <v>4</v>
      </c>
      <c r="C15" s="796" t="s">
        <v>926</v>
      </c>
      <c r="D15" s="1031">
        <f>'[7]C_08.07'!D16/1000</f>
        <v>100261384.028</v>
      </c>
      <c r="E15" s="1031">
        <f>'[7]C_08.07'!E16/1000</f>
        <v>99829444.959000006</v>
      </c>
      <c r="F15" s="1034">
        <f>'[7]C_08.07'!F16</f>
        <v>0.82200005327952952</v>
      </c>
      <c r="G15" s="1034" t="e">
        <f>'[7]C_08.07'!H16</f>
        <v>#REF!</v>
      </c>
      <c r="H15" s="1034" t="e">
        <f>'[7]C_08.07'!G16</f>
        <v>#REF!</v>
      </c>
    </row>
    <row r="16" spans="2:10" x14ac:dyDescent="0.25">
      <c r="B16" s="796">
        <v>4.0999999999999996</v>
      </c>
      <c r="C16" s="799" t="s">
        <v>1383</v>
      </c>
      <c r="D16" s="1032">
        <v>0</v>
      </c>
      <c r="E16" s="1031">
        <v>0</v>
      </c>
      <c r="F16" s="1034">
        <v>0</v>
      </c>
      <c r="G16" s="1034">
        <v>0</v>
      </c>
      <c r="H16" s="1034">
        <v>0</v>
      </c>
    </row>
    <row r="17" spans="2:8" ht="25.5" x14ac:dyDescent="0.25">
      <c r="B17" s="796">
        <v>4.2</v>
      </c>
      <c r="C17" s="799" t="s">
        <v>1384</v>
      </c>
      <c r="D17" s="1032">
        <v>0</v>
      </c>
      <c r="E17" s="1031">
        <v>0</v>
      </c>
      <c r="F17" s="1034">
        <v>0</v>
      </c>
      <c r="G17" s="1034">
        <v>0</v>
      </c>
      <c r="H17" s="1034">
        <v>0</v>
      </c>
    </row>
    <row r="18" spans="2:8" ht="25.5" x14ac:dyDescent="0.25">
      <c r="B18" s="796">
        <v>4.3</v>
      </c>
      <c r="C18" s="799" t="s">
        <v>1385</v>
      </c>
      <c r="D18" s="1032">
        <v>0</v>
      </c>
      <c r="E18" s="1031">
        <v>0</v>
      </c>
      <c r="F18" s="1034">
        <v>0</v>
      </c>
      <c r="G18" s="1034">
        <v>0</v>
      </c>
      <c r="H18" s="1034">
        <v>0</v>
      </c>
    </row>
    <row r="19" spans="2:8" x14ac:dyDescent="0.25">
      <c r="B19" s="796">
        <v>4.4000000000000004</v>
      </c>
      <c r="C19" s="799" t="s">
        <v>1386</v>
      </c>
      <c r="D19" s="1032">
        <v>0</v>
      </c>
      <c r="E19" s="1031">
        <v>0</v>
      </c>
      <c r="F19" s="1034">
        <v>0</v>
      </c>
      <c r="G19" s="1034">
        <v>0</v>
      </c>
      <c r="H19" s="1034">
        <v>0</v>
      </c>
    </row>
    <row r="20" spans="2:8" ht="25.5" x14ac:dyDescent="0.25">
      <c r="B20" s="796">
        <v>4.5</v>
      </c>
      <c r="C20" s="799" t="s">
        <v>1387</v>
      </c>
      <c r="D20" s="1032">
        <v>0</v>
      </c>
      <c r="E20" s="1031">
        <v>0</v>
      </c>
      <c r="F20" s="1034">
        <v>0</v>
      </c>
      <c r="G20" s="1034">
        <v>0</v>
      </c>
      <c r="H20" s="1034">
        <v>0</v>
      </c>
    </row>
    <row r="21" spans="2:8" x14ac:dyDescent="0.25">
      <c r="B21" s="796">
        <v>5</v>
      </c>
      <c r="C21" s="796" t="s">
        <v>225</v>
      </c>
      <c r="D21" s="1031" t="e">
        <f>'[7]C_08.07'!D22/1000</f>
        <v>#REF!</v>
      </c>
      <c r="E21" s="1031" t="e">
        <f>'[7]C_08.07'!E22/1000</f>
        <v>#REF!</v>
      </c>
      <c r="F21" s="1034" t="e">
        <f>'[7]C_08.07'!F22</f>
        <v>#REF!</v>
      </c>
      <c r="G21" s="1034" t="e">
        <f>'[7]C_08.07'!H22</f>
        <v>#REF!</v>
      </c>
      <c r="H21" s="1034" t="e">
        <f>'[7]C_08.07'!G22</f>
        <v>#REF!</v>
      </c>
    </row>
    <row r="22" spans="2:8" x14ac:dyDescent="0.25">
      <c r="B22" s="796">
        <v>6</v>
      </c>
      <c r="C22" s="796" t="s">
        <v>1388</v>
      </c>
      <c r="D22" s="1031">
        <f>'[7]C_08.07'!D23/1000</f>
        <v>674172.89650279994</v>
      </c>
      <c r="E22" s="1031">
        <f>'[7]C_08.07'!E23/1000</f>
        <v>926299.93829279998</v>
      </c>
      <c r="F22" s="1034">
        <f>'[7]C_08.07'!F23</f>
        <v>7.6271945510888251E-3</v>
      </c>
      <c r="G22" s="1034" t="e">
        <f>'[7]C_08.07'!H23</f>
        <v>#REF!</v>
      </c>
      <c r="H22" s="1034" t="e">
        <f>'[7]C_08.07'!G23</f>
        <v>#REF!</v>
      </c>
    </row>
    <row r="23" spans="2:8" x14ac:dyDescent="0.25">
      <c r="B23" s="796">
        <v>7</v>
      </c>
      <c r="C23" s="797" t="s">
        <v>1259</v>
      </c>
      <c r="D23" s="1033">
        <f>'[7]C_08.07'!D24/1000</f>
        <v>121633851.9235028</v>
      </c>
      <c r="E23" s="1031">
        <f>'[7]C_08.07'!E24/1000</f>
        <v>121447005.4602928</v>
      </c>
      <c r="F23" s="1034">
        <f>'[7]C_08.07'!F24</f>
        <v>1</v>
      </c>
      <c r="G23" s="1034" t="e">
        <f>'[7]C_08.07'!H24</f>
        <v>#REF!</v>
      </c>
      <c r="H23" s="1034" t="e">
        <f>'[7]C_08.07'!G24</f>
        <v>#REF!</v>
      </c>
    </row>
    <row r="25" spans="2:8" x14ac:dyDescent="0.25">
      <c r="D25" s="939" t="e">
        <f>D8+D11+D12+D15+D21+D22-D23</f>
        <v>#REF!</v>
      </c>
      <c r="E25" s="939" t="e">
        <f>E8+E11+E12+E15+E21+E22-E23</f>
        <v>#REF!</v>
      </c>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autoPageBreaks="0" fitToPage="1"/>
  </sheetPr>
  <dimension ref="C2:K26"/>
  <sheetViews>
    <sheetView showGridLines="0" view="pageLayout" zoomScale="80" zoomScaleNormal="100" zoomScaleSheetLayoutView="100" zoomScalePageLayoutView="80" workbookViewId="0"/>
  </sheetViews>
  <sheetFormatPr defaultColWidth="9.140625" defaultRowHeight="15" x14ac:dyDescent="0.25"/>
  <cols>
    <col min="1" max="2" width="9.140625" style="2"/>
    <col min="3" max="3" width="8.42578125" style="2" customWidth="1"/>
    <col min="4" max="4" width="51.5703125" style="2" customWidth="1"/>
    <col min="5" max="5" width="31.5703125" style="2" customWidth="1"/>
    <col min="6" max="6" width="30.42578125" style="2" bestFit="1" customWidth="1"/>
    <col min="7" max="16384" width="9.140625" style="2"/>
  </cols>
  <sheetData>
    <row r="2" spans="3:11" ht="41.45" customHeight="1" x14ac:dyDescent="0.35">
      <c r="C2" s="1503" t="s">
        <v>1325</v>
      </c>
      <c r="D2" s="1504"/>
      <c r="E2" s="1504"/>
      <c r="F2" s="1504"/>
      <c r="G2" s="1505"/>
      <c r="H2" s="256"/>
      <c r="I2" s="256"/>
      <c r="J2" s="256"/>
      <c r="K2" s="256"/>
    </row>
    <row r="4" spans="3:11" x14ac:dyDescent="0.25">
      <c r="C4" s="445"/>
      <c r="D4" s="445"/>
      <c r="E4" s="445"/>
      <c r="F4" s="445"/>
    </row>
    <row r="5" spans="3:11" x14ac:dyDescent="0.25">
      <c r="C5" s="450"/>
      <c r="D5" s="450"/>
      <c r="E5" s="446"/>
      <c r="F5" s="446"/>
    </row>
    <row r="6" spans="3:11" ht="45" x14ac:dyDescent="0.25">
      <c r="C6" s="451"/>
      <c r="D6" s="451"/>
      <c r="E6" s="800" t="s">
        <v>1389</v>
      </c>
      <c r="F6" s="800" t="s">
        <v>1390</v>
      </c>
    </row>
    <row r="7" spans="3:11" ht="16.5" x14ac:dyDescent="0.25">
      <c r="C7" s="1506"/>
      <c r="D7" s="1507"/>
      <c r="E7" s="785" t="s">
        <v>6</v>
      </c>
      <c r="F7" s="785" t="s">
        <v>7</v>
      </c>
    </row>
    <row r="8" spans="3:11" x14ac:dyDescent="0.25">
      <c r="C8" s="802">
        <v>1</v>
      </c>
      <c r="D8" s="801" t="s">
        <v>1391</v>
      </c>
      <c r="E8" s="801"/>
      <c r="F8" s="801"/>
    </row>
    <row r="9" spans="3:11" x14ac:dyDescent="0.25">
      <c r="C9" s="802">
        <v>2</v>
      </c>
      <c r="D9" s="802" t="s">
        <v>1392</v>
      </c>
      <c r="E9" s="802"/>
      <c r="F9" s="802"/>
    </row>
    <row r="10" spans="3:11" x14ac:dyDescent="0.25">
      <c r="C10" s="802">
        <v>3</v>
      </c>
      <c r="D10" s="802" t="s">
        <v>924</v>
      </c>
      <c r="E10" s="802"/>
      <c r="F10" s="802"/>
    </row>
    <row r="11" spans="3:11" x14ac:dyDescent="0.25">
      <c r="C11" s="802">
        <v>4</v>
      </c>
      <c r="D11" s="802" t="s">
        <v>1393</v>
      </c>
      <c r="E11" s="802"/>
      <c r="F11" s="802"/>
    </row>
    <row r="12" spans="3:11" x14ac:dyDescent="0.25">
      <c r="C12" s="803">
        <v>4.0999999999999996</v>
      </c>
      <c r="D12" s="803" t="s">
        <v>1394</v>
      </c>
      <c r="E12" s="802"/>
      <c r="F12" s="802"/>
    </row>
    <row r="13" spans="3:11" x14ac:dyDescent="0.25">
      <c r="C13" s="803">
        <v>4.2</v>
      </c>
      <c r="D13" s="803" t="s">
        <v>1395</v>
      </c>
      <c r="E13" s="802"/>
      <c r="F13" s="802"/>
    </row>
    <row r="14" spans="3:11" x14ac:dyDescent="0.25">
      <c r="C14" s="802">
        <v>5</v>
      </c>
      <c r="D14" s="801" t="s">
        <v>1396</v>
      </c>
      <c r="E14" s="801"/>
      <c r="F14" s="801"/>
    </row>
    <row r="15" spans="3:11" x14ac:dyDescent="0.25">
      <c r="C15" s="802">
        <v>6</v>
      </c>
      <c r="D15" s="802" t="s">
        <v>1392</v>
      </c>
      <c r="E15" s="802"/>
      <c r="F15" s="802"/>
    </row>
    <row r="16" spans="3:11" x14ac:dyDescent="0.25">
      <c r="C16" s="802">
        <v>7</v>
      </c>
      <c r="D16" s="802" t="s">
        <v>924</v>
      </c>
      <c r="E16" s="802"/>
      <c r="F16" s="802"/>
    </row>
    <row r="17" spans="3:6" x14ac:dyDescent="0.25">
      <c r="C17" s="802">
        <v>8</v>
      </c>
      <c r="D17" s="802" t="s">
        <v>1393</v>
      </c>
      <c r="E17" s="802"/>
      <c r="F17" s="802" t="s">
        <v>1397</v>
      </c>
    </row>
    <row r="18" spans="3:6" ht="15.75" x14ac:dyDescent="0.25">
      <c r="C18" s="804">
        <v>8.1</v>
      </c>
      <c r="D18" s="803" t="s">
        <v>1398</v>
      </c>
      <c r="E18" s="802"/>
      <c r="F18" s="802"/>
    </row>
    <row r="19" spans="3:6" ht="15.75" x14ac:dyDescent="0.25">
      <c r="C19" s="804">
        <v>8.1999999999999993</v>
      </c>
      <c r="D19" s="803" t="s">
        <v>1395</v>
      </c>
      <c r="E19" s="802"/>
      <c r="F19" s="802"/>
    </row>
    <row r="20" spans="3:6" ht="15.75" x14ac:dyDescent="0.25">
      <c r="C20" s="804">
        <v>9</v>
      </c>
      <c r="D20" s="802" t="s">
        <v>926</v>
      </c>
      <c r="E20" s="802"/>
      <c r="F20" s="802"/>
    </row>
    <row r="21" spans="3:6" ht="30" x14ac:dyDescent="0.25">
      <c r="C21" s="804">
        <v>9.1</v>
      </c>
      <c r="D21" s="803" t="s">
        <v>1399</v>
      </c>
      <c r="E21" s="802"/>
      <c r="F21" s="802"/>
    </row>
    <row r="22" spans="3:6" ht="30" x14ac:dyDescent="0.25">
      <c r="C22" s="804">
        <v>9.1999999999999993</v>
      </c>
      <c r="D22" s="803" t="s">
        <v>1400</v>
      </c>
      <c r="E22" s="802"/>
      <c r="F22" s="802"/>
    </row>
    <row r="23" spans="3:6" ht="30" x14ac:dyDescent="0.25">
      <c r="C23" s="804">
        <v>9.3000000000000007</v>
      </c>
      <c r="D23" s="803" t="s">
        <v>1385</v>
      </c>
      <c r="E23" s="802"/>
      <c r="F23" s="802"/>
    </row>
    <row r="24" spans="3:6" ht="15.75" x14ac:dyDescent="0.25">
      <c r="C24" s="804">
        <v>9.4</v>
      </c>
      <c r="D24" s="803" t="s">
        <v>1401</v>
      </c>
      <c r="E24" s="802"/>
      <c r="F24" s="802"/>
    </row>
    <row r="25" spans="3:6" ht="15.75" x14ac:dyDescent="0.25">
      <c r="C25" s="804">
        <v>9.5</v>
      </c>
      <c r="D25" s="803" t="s">
        <v>1402</v>
      </c>
      <c r="E25" s="802"/>
      <c r="F25" s="802"/>
    </row>
    <row r="26" spans="3:6" s="175" customFormat="1" ht="39.75" customHeight="1" x14ac:dyDescent="0.25">
      <c r="C26" s="802">
        <v>10</v>
      </c>
      <c r="D26" s="801" t="s">
        <v>1403</v>
      </c>
      <c r="E26" s="801"/>
      <c r="F26" s="801"/>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P36"/>
  <sheetViews>
    <sheetView showGridLines="0" view="pageLayout" topLeftCell="A31" zoomScale="118" zoomScaleNormal="100" zoomScalePageLayoutView="118" workbookViewId="0">
      <selection activeCell="C10" sqref="C10:P22"/>
    </sheetView>
  </sheetViews>
  <sheetFormatPr defaultColWidth="9.140625" defaultRowHeight="15" x14ac:dyDescent="0.25"/>
  <cols>
    <col min="1" max="1" width="5.42578125" customWidth="1"/>
    <col min="2" max="2" width="40.28515625" customWidth="1"/>
    <col min="3" max="3" width="26.5703125" customWidth="1"/>
    <col min="4" max="4" width="14.7109375" bestFit="1" customWidth="1"/>
    <col min="5" max="5" width="40.42578125" bestFit="1" customWidth="1"/>
    <col min="6" max="6" width="17.7109375" customWidth="1"/>
    <col min="7" max="12" width="12.28515625" customWidth="1"/>
    <col min="13" max="14" width="13.7109375" customWidth="1"/>
    <col min="15" max="16" width="35.5703125" customWidth="1"/>
  </cols>
  <sheetData>
    <row r="1" spans="1:16" ht="18.75" x14ac:dyDescent="0.3">
      <c r="A1" s="805" t="s">
        <v>1326</v>
      </c>
      <c r="B1" s="2"/>
      <c r="C1" s="2"/>
      <c r="D1" s="2"/>
      <c r="E1" s="2"/>
      <c r="F1" s="2"/>
      <c r="G1" s="2"/>
      <c r="H1" s="2"/>
      <c r="I1" s="2"/>
      <c r="J1" s="2"/>
      <c r="K1" s="2"/>
      <c r="L1" s="2"/>
      <c r="M1" s="2"/>
      <c r="N1" s="2"/>
      <c r="O1" s="2"/>
      <c r="P1" s="2"/>
    </row>
    <row r="2" spans="1:16" x14ac:dyDescent="0.25">
      <c r="A2" s="2"/>
      <c r="B2" s="2"/>
      <c r="C2" s="2"/>
      <c r="D2" s="2"/>
      <c r="E2" s="1100"/>
      <c r="F2" s="2"/>
      <c r="G2" s="2"/>
      <c r="H2" s="2"/>
      <c r="I2" s="2"/>
      <c r="J2" s="2"/>
      <c r="K2" s="2"/>
      <c r="L2" s="2"/>
      <c r="M2" s="2"/>
      <c r="N2" s="2"/>
      <c r="O2" s="2"/>
      <c r="P2" s="2"/>
    </row>
    <row r="3" spans="1:16" x14ac:dyDescent="0.25">
      <c r="A3" s="2"/>
      <c r="B3" s="2"/>
      <c r="C3" s="2"/>
      <c r="D3" s="2"/>
      <c r="E3" s="1100"/>
      <c r="F3" s="2"/>
      <c r="G3" s="2"/>
      <c r="H3" s="2"/>
      <c r="I3" s="2"/>
      <c r="J3" s="2"/>
      <c r="K3" s="2"/>
      <c r="L3" s="2"/>
      <c r="M3" s="2"/>
      <c r="N3" s="2"/>
      <c r="O3" s="2"/>
      <c r="P3" s="2"/>
    </row>
    <row r="4" spans="1:16" x14ac:dyDescent="0.25">
      <c r="A4" s="2"/>
      <c r="B4" s="452"/>
      <c r="C4" s="2"/>
      <c r="D4" s="2"/>
      <c r="E4" s="1100"/>
      <c r="F4" s="2"/>
      <c r="G4" s="2"/>
      <c r="H4" s="2"/>
      <c r="I4" s="2"/>
      <c r="J4" s="2"/>
      <c r="K4" s="2"/>
      <c r="L4" s="2"/>
      <c r="M4" s="2"/>
      <c r="N4" s="2"/>
      <c r="O4" s="2"/>
      <c r="P4" s="2"/>
    </row>
    <row r="5" spans="1:16" ht="17.25" customHeight="1" x14ac:dyDescent="0.25">
      <c r="A5" s="1529" t="s">
        <v>1340</v>
      </c>
      <c r="B5" s="1530"/>
      <c r="C5" s="1526" t="s">
        <v>1404</v>
      </c>
      <c r="D5" s="1508" t="s">
        <v>1405</v>
      </c>
      <c r="E5" s="1528"/>
      <c r="F5" s="1528"/>
      <c r="G5" s="1528"/>
      <c r="H5" s="1528"/>
      <c r="I5" s="1528"/>
      <c r="J5" s="1528"/>
      <c r="K5" s="1528"/>
      <c r="L5" s="1528"/>
      <c r="M5" s="1528"/>
      <c r="N5" s="1509"/>
      <c r="O5" s="1508" t="s">
        <v>1406</v>
      </c>
      <c r="P5" s="1509"/>
    </row>
    <row r="6" spans="1:16" ht="24.75" customHeight="1" x14ac:dyDescent="0.25">
      <c r="A6" s="1531"/>
      <c r="B6" s="1532"/>
      <c r="C6" s="1527"/>
      <c r="D6" s="1510" t="s">
        <v>1407</v>
      </c>
      <c r="E6" s="1511"/>
      <c r="F6" s="1511"/>
      <c r="G6" s="1511"/>
      <c r="H6" s="1511"/>
      <c r="I6" s="1511"/>
      <c r="J6" s="1511"/>
      <c r="K6" s="1511"/>
      <c r="L6" s="1512"/>
      <c r="M6" s="1510" t="s">
        <v>1901</v>
      </c>
      <c r="N6" s="1512"/>
      <c r="O6" s="1513" t="s">
        <v>1902</v>
      </c>
      <c r="P6" s="1516" t="s">
        <v>1903</v>
      </c>
    </row>
    <row r="7" spans="1:16" x14ac:dyDescent="0.25">
      <c r="A7" s="1531"/>
      <c r="B7" s="1532"/>
      <c r="C7" s="1527"/>
      <c r="D7" s="1513" t="s">
        <v>1904</v>
      </c>
      <c r="E7" s="1519" t="s">
        <v>1905</v>
      </c>
      <c r="F7" s="806"/>
      <c r="G7" s="806"/>
      <c r="H7" s="806"/>
      <c r="I7" s="1519" t="s">
        <v>1906</v>
      </c>
      <c r="J7" s="806"/>
      <c r="K7" s="806"/>
      <c r="L7" s="806"/>
      <c r="M7" s="1513" t="s">
        <v>1907</v>
      </c>
      <c r="N7" s="1513" t="s">
        <v>1908</v>
      </c>
      <c r="O7" s="1514"/>
      <c r="P7" s="1517"/>
    </row>
    <row r="8" spans="1:16" ht="78.75" customHeight="1" x14ac:dyDescent="0.25">
      <c r="A8" s="1531"/>
      <c r="B8" s="1532"/>
      <c r="C8" s="810"/>
      <c r="D8" s="1515"/>
      <c r="E8" s="1515"/>
      <c r="F8" s="807" t="s">
        <v>1909</v>
      </c>
      <c r="G8" s="807" t="s">
        <v>1910</v>
      </c>
      <c r="H8" s="807" t="s">
        <v>1911</v>
      </c>
      <c r="I8" s="1515"/>
      <c r="J8" s="807" t="s">
        <v>1912</v>
      </c>
      <c r="K8" s="807" t="s">
        <v>1913</v>
      </c>
      <c r="L8" s="807" t="s">
        <v>1914</v>
      </c>
      <c r="M8" s="1515"/>
      <c r="N8" s="1515"/>
      <c r="O8" s="1515"/>
      <c r="P8" s="1518"/>
    </row>
    <row r="9" spans="1:16" x14ac:dyDescent="0.25">
      <c r="A9" s="1533"/>
      <c r="B9" s="1534"/>
      <c r="C9" s="808" t="s">
        <v>6</v>
      </c>
      <c r="D9" s="808" t="s">
        <v>7</v>
      </c>
      <c r="E9" s="808" t="s">
        <v>8</v>
      </c>
      <c r="F9" s="808" t="s">
        <v>43</v>
      </c>
      <c r="G9" s="808" t="s">
        <v>44</v>
      </c>
      <c r="H9" s="808" t="s">
        <v>164</v>
      </c>
      <c r="I9" s="808" t="s">
        <v>165</v>
      </c>
      <c r="J9" s="808" t="s">
        <v>197</v>
      </c>
      <c r="K9" s="808" t="s">
        <v>441</v>
      </c>
      <c r="L9" s="808" t="s">
        <v>442</v>
      </c>
      <c r="M9" s="808" t="s">
        <v>443</v>
      </c>
      <c r="N9" s="808" t="s">
        <v>444</v>
      </c>
      <c r="O9" s="808" t="s">
        <v>445</v>
      </c>
      <c r="P9" s="808" t="s">
        <v>729</v>
      </c>
    </row>
    <row r="10" spans="1:16" x14ac:dyDescent="0.25">
      <c r="A10" s="809">
        <v>1</v>
      </c>
      <c r="B10" s="811" t="s">
        <v>1392</v>
      </c>
      <c r="C10" s="1098"/>
      <c r="D10" s="1095"/>
      <c r="E10" s="1095"/>
      <c r="F10" s="1095"/>
      <c r="G10" s="1095"/>
      <c r="H10" s="1095"/>
      <c r="I10" s="1095"/>
      <c r="J10" s="1095"/>
      <c r="K10" s="1095"/>
      <c r="L10" s="1095"/>
      <c r="M10" s="1095"/>
      <c r="N10" s="1095"/>
      <c r="O10" s="1092"/>
      <c r="P10" s="1098"/>
    </row>
    <row r="11" spans="1:16" x14ac:dyDescent="0.25">
      <c r="A11" s="809">
        <v>2</v>
      </c>
      <c r="B11" s="811" t="s">
        <v>924</v>
      </c>
      <c r="C11" s="1098"/>
      <c r="D11" s="1095"/>
      <c r="E11" s="1095"/>
      <c r="F11" s="1095"/>
      <c r="G11" s="1095"/>
      <c r="H11" s="1095"/>
      <c r="I11" s="1095"/>
      <c r="J11" s="1095"/>
      <c r="K11" s="1095"/>
      <c r="L11" s="1095"/>
      <c r="M11" s="1095"/>
      <c r="N11" s="1095"/>
      <c r="O11" s="1092"/>
      <c r="P11" s="1098"/>
    </row>
    <row r="12" spans="1:16" x14ac:dyDescent="0.25">
      <c r="A12" s="809">
        <v>3</v>
      </c>
      <c r="B12" s="811" t="s">
        <v>925</v>
      </c>
      <c r="C12" s="1098"/>
      <c r="D12" s="1095"/>
      <c r="E12" s="1095"/>
      <c r="F12" s="1095"/>
      <c r="G12" s="1095"/>
      <c r="H12" s="1095"/>
      <c r="I12" s="1095"/>
      <c r="J12" s="1095"/>
      <c r="K12" s="1095"/>
      <c r="L12" s="1095"/>
      <c r="M12" s="1095"/>
      <c r="N12" s="1095"/>
      <c r="O12" s="1092"/>
      <c r="P12" s="1098"/>
    </row>
    <row r="13" spans="1:16" x14ac:dyDescent="0.25">
      <c r="A13" s="812">
        <v>3.1</v>
      </c>
      <c r="B13" s="813" t="s">
        <v>1398</v>
      </c>
      <c r="C13" s="1101"/>
      <c r="D13" s="1102"/>
      <c r="E13" s="1102"/>
      <c r="F13" s="1102"/>
      <c r="G13" s="1102"/>
      <c r="H13" s="1102"/>
      <c r="I13" s="1102"/>
      <c r="J13" s="1102"/>
      <c r="K13" s="1102"/>
      <c r="L13" s="1102"/>
      <c r="M13" s="1102"/>
      <c r="N13" s="1102"/>
      <c r="O13" s="1103"/>
      <c r="P13" s="1101"/>
    </row>
    <row r="14" spans="1:16" x14ac:dyDescent="0.25">
      <c r="A14" s="812">
        <v>3.2</v>
      </c>
      <c r="B14" s="813" t="s">
        <v>1395</v>
      </c>
      <c r="C14" s="1101"/>
      <c r="D14" s="1102"/>
      <c r="E14" s="1102"/>
      <c r="F14" s="1102"/>
      <c r="G14" s="1102"/>
      <c r="H14" s="1102"/>
      <c r="I14" s="1102"/>
      <c r="J14" s="1102"/>
      <c r="K14" s="1102"/>
      <c r="L14" s="1102"/>
      <c r="M14" s="1102"/>
      <c r="N14" s="1102"/>
      <c r="O14" s="1103"/>
      <c r="P14" s="1101"/>
    </row>
    <row r="15" spans="1:16" x14ac:dyDescent="0.25">
      <c r="A15" s="812">
        <v>3.3</v>
      </c>
      <c r="B15" s="813" t="s">
        <v>1408</v>
      </c>
      <c r="C15" s="1101"/>
      <c r="D15" s="1102"/>
      <c r="E15" s="1102"/>
      <c r="F15" s="1102"/>
      <c r="G15" s="1102"/>
      <c r="H15" s="1102"/>
      <c r="I15" s="1102"/>
      <c r="J15" s="1102"/>
      <c r="K15" s="1102"/>
      <c r="L15" s="1102"/>
      <c r="M15" s="1102"/>
      <c r="N15" s="1102"/>
      <c r="O15" s="1103"/>
      <c r="P15" s="1101"/>
    </row>
    <row r="16" spans="1:16" x14ac:dyDescent="0.25">
      <c r="A16" s="809">
        <v>4</v>
      </c>
      <c r="B16" s="811" t="s">
        <v>926</v>
      </c>
      <c r="C16" s="1098"/>
      <c r="D16" s="1095"/>
      <c r="E16" s="1095"/>
      <c r="F16" s="1095"/>
      <c r="G16" s="1095"/>
      <c r="H16" s="1095"/>
      <c r="I16" s="1095"/>
      <c r="J16" s="1095"/>
      <c r="K16" s="1095"/>
      <c r="L16" s="1095"/>
      <c r="M16" s="1095"/>
      <c r="N16" s="1095"/>
      <c r="O16" s="1092"/>
      <c r="P16" s="1098"/>
    </row>
    <row r="17" spans="1:16" ht="24" x14ac:dyDescent="0.25">
      <c r="A17" s="812">
        <v>4.0999999999999996</v>
      </c>
      <c r="B17" s="813" t="s">
        <v>1383</v>
      </c>
      <c r="C17" s="1101"/>
      <c r="D17" s="1102"/>
      <c r="E17" s="1102"/>
      <c r="F17" s="1102"/>
      <c r="G17" s="1102"/>
      <c r="H17" s="1102"/>
      <c r="I17" s="1102"/>
      <c r="J17" s="1102"/>
      <c r="K17" s="1102"/>
      <c r="L17" s="1102"/>
      <c r="M17" s="1102"/>
      <c r="N17" s="1102"/>
      <c r="O17" s="1103"/>
      <c r="P17" s="1101"/>
    </row>
    <row r="18" spans="1:16" ht="24" x14ac:dyDescent="0.25">
      <c r="A18" s="812">
        <v>4.2</v>
      </c>
      <c r="B18" s="813" t="s">
        <v>1384</v>
      </c>
      <c r="C18" s="1101"/>
      <c r="D18" s="1102"/>
      <c r="E18" s="1102"/>
      <c r="F18" s="1102"/>
      <c r="G18" s="1102"/>
      <c r="H18" s="1102"/>
      <c r="I18" s="1102"/>
      <c r="J18" s="1102"/>
      <c r="K18" s="1102"/>
      <c r="L18" s="1102"/>
      <c r="M18" s="1102"/>
      <c r="N18" s="1102"/>
      <c r="O18" s="1103"/>
      <c r="P18" s="1101"/>
    </row>
    <row r="19" spans="1:16" ht="24" x14ac:dyDescent="0.25">
      <c r="A19" s="812">
        <v>4.3</v>
      </c>
      <c r="B19" s="813" t="s">
        <v>1385</v>
      </c>
      <c r="C19" s="1101"/>
      <c r="D19" s="1102"/>
      <c r="E19" s="1102"/>
      <c r="F19" s="1102"/>
      <c r="G19" s="1102"/>
      <c r="H19" s="1102"/>
      <c r="I19" s="1102"/>
      <c r="J19" s="1102"/>
      <c r="K19" s="1102"/>
      <c r="L19" s="1102"/>
      <c r="M19" s="1102"/>
      <c r="N19" s="1102"/>
      <c r="O19" s="1103"/>
      <c r="P19" s="1101"/>
    </row>
    <row r="20" spans="1:16" x14ac:dyDescent="0.25">
      <c r="A20" s="812">
        <v>4.4000000000000004</v>
      </c>
      <c r="B20" s="813" t="s">
        <v>1409</v>
      </c>
      <c r="C20" s="1101"/>
      <c r="D20" s="1102"/>
      <c r="E20" s="1102"/>
      <c r="F20" s="1102"/>
      <c r="G20" s="1102"/>
      <c r="H20" s="1102"/>
      <c r="I20" s="1102"/>
      <c r="J20" s="1102"/>
      <c r="K20" s="1102"/>
      <c r="L20" s="1102"/>
      <c r="M20" s="1102"/>
      <c r="N20" s="1102"/>
      <c r="O20" s="1103"/>
      <c r="P20" s="1101"/>
    </row>
    <row r="21" spans="1:16" ht="24" x14ac:dyDescent="0.25">
      <c r="A21" s="812">
        <v>4.5</v>
      </c>
      <c r="B21" s="813" t="s">
        <v>1387</v>
      </c>
      <c r="C21" s="1101"/>
      <c r="D21" s="1102"/>
      <c r="E21" s="1102"/>
      <c r="F21" s="1102"/>
      <c r="G21" s="1102"/>
      <c r="H21" s="1102"/>
      <c r="I21" s="1102"/>
      <c r="J21" s="1102"/>
      <c r="K21" s="1102"/>
      <c r="L21" s="1102"/>
      <c r="M21" s="1102"/>
      <c r="N21" s="1102"/>
      <c r="O21" s="1103"/>
      <c r="P21" s="1101"/>
    </row>
    <row r="22" spans="1:16" x14ac:dyDescent="0.25">
      <c r="A22" s="809">
        <v>5</v>
      </c>
      <c r="B22" s="811" t="s">
        <v>42</v>
      </c>
      <c r="C22" s="1098"/>
      <c r="D22" s="1095"/>
      <c r="E22" s="1095"/>
      <c r="F22" s="1095"/>
      <c r="G22" s="1095"/>
      <c r="H22" s="1095"/>
      <c r="I22" s="1095"/>
      <c r="J22" s="1095"/>
      <c r="K22" s="1095"/>
      <c r="L22" s="1095"/>
      <c r="M22" s="1095"/>
      <c r="N22" s="1095"/>
      <c r="O22" s="1092"/>
      <c r="P22" s="1098"/>
    </row>
    <row r="23" spans="1:16" x14ac:dyDescent="0.25">
      <c r="A23" s="2"/>
      <c r="B23" s="1100"/>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ht="17.25" customHeight="1" x14ac:dyDescent="0.25">
      <c r="A25" s="1520" t="s">
        <v>1372</v>
      </c>
      <c r="B25" s="1521"/>
      <c r="C25" s="1526" t="s">
        <v>1404</v>
      </c>
      <c r="D25" s="1508" t="s">
        <v>1405</v>
      </c>
      <c r="E25" s="1528"/>
      <c r="F25" s="1528"/>
      <c r="G25" s="1528"/>
      <c r="H25" s="1528"/>
      <c r="I25" s="1528"/>
      <c r="J25" s="1528"/>
      <c r="K25" s="1528"/>
      <c r="L25" s="1528"/>
      <c r="M25" s="1528"/>
      <c r="N25" s="1509"/>
      <c r="O25" s="1508" t="s">
        <v>1406</v>
      </c>
      <c r="P25" s="1509"/>
    </row>
    <row r="26" spans="1:16" ht="21" customHeight="1" x14ac:dyDescent="0.25">
      <c r="A26" s="1522"/>
      <c r="B26" s="1523"/>
      <c r="C26" s="1527"/>
      <c r="D26" s="1510" t="s">
        <v>1407</v>
      </c>
      <c r="E26" s="1511"/>
      <c r="F26" s="1511"/>
      <c r="G26" s="1511"/>
      <c r="H26" s="1511"/>
      <c r="I26" s="1511"/>
      <c r="J26" s="1511"/>
      <c r="K26" s="1511"/>
      <c r="L26" s="1512"/>
      <c r="M26" s="1510" t="s">
        <v>1901</v>
      </c>
      <c r="N26" s="1512"/>
      <c r="O26" s="1513" t="s">
        <v>1902</v>
      </c>
      <c r="P26" s="1516" t="s">
        <v>1903</v>
      </c>
    </row>
    <row r="27" spans="1:16" x14ac:dyDescent="0.25">
      <c r="A27" s="1522"/>
      <c r="B27" s="1523"/>
      <c r="C27" s="1527"/>
      <c r="D27" s="1513" t="s">
        <v>1904</v>
      </c>
      <c r="E27" s="1519" t="s">
        <v>1905</v>
      </c>
      <c r="F27" s="806"/>
      <c r="G27" s="806"/>
      <c r="H27" s="806"/>
      <c r="I27" s="1519" t="s">
        <v>1906</v>
      </c>
      <c r="J27" s="806"/>
      <c r="K27" s="806"/>
      <c r="L27" s="806"/>
      <c r="M27" s="1513" t="s">
        <v>1907</v>
      </c>
      <c r="N27" s="1513" t="s">
        <v>1908</v>
      </c>
      <c r="O27" s="1514"/>
      <c r="P27" s="1517"/>
    </row>
    <row r="28" spans="1:16" ht="82.5" customHeight="1" x14ac:dyDescent="0.25">
      <c r="A28" s="1522"/>
      <c r="B28" s="1523"/>
      <c r="C28" s="810"/>
      <c r="D28" s="1515"/>
      <c r="E28" s="1515"/>
      <c r="F28" s="807" t="s">
        <v>1909</v>
      </c>
      <c r="G28" s="807" t="s">
        <v>1910</v>
      </c>
      <c r="H28" s="807" t="s">
        <v>1911</v>
      </c>
      <c r="I28" s="1515"/>
      <c r="J28" s="807" t="s">
        <v>1912</v>
      </c>
      <c r="K28" s="807" t="s">
        <v>1913</v>
      </c>
      <c r="L28" s="807" t="s">
        <v>1915</v>
      </c>
      <c r="M28" s="1515"/>
      <c r="N28" s="1515"/>
      <c r="O28" s="1515"/>
      <c r="P28" s="1518"/>
    </row>
    <row r="29" spans="1:16" x14ac:dyDescent="0.25">
      <c r="A29" s="1524"/>
      <c r="B29" s="1525"/>
      <c r="C29" s="814" t="s">
        <v>6</v>
      </c>
      <c r="D29" s="457" t="s">
        <v>7</v>
      </c>
      <c r="E29" s="457" t="s">
        <v>8</v>
      </c>
      <c r="F29" s="457" t="s">
        <v>43</v>
      </c>
      <c r="G29" s="457" t="s">
        <v>44</v>
      </c>
      <c r="H29" s="457" t="s">
        <v>164</v>
      </c>
      <c r="I29" s="457" t="s">
        <v>165</v>
      </c>
      <c r="J29" s="457" t="s">
        <v>197</v>
      </c>
      <c r="K29" s="457" t="s">
        <v>441</v>
      </c>
      <c r="L29" s="457" t="s">
        <v>442</v>
      </c>
      <c r="M29" s="457" t="s">
        <v>443</v>
      </c>
      <c r="N29" s="457" t="s">
        <v>444</v>
      </c>
      <c r="O29" s="457" t="s">
        <v>445</v>
      </c>
      <c r="P29" s="457" t="s">
        <v>729</v>
      </c>
    </row>
    <row r="30" spans="1:16" x14ac:dyDescent="0.25">
      <c r="A30" s="809">
        <v>1</v>
      </c>
      <c r="B30" s="811" t="s">
        <v>1392</v>
      </c>
      <c r="C30" s="809"/>
      <c r="D30" s="454"/>
      <c r="E30" s="454"/>
      <c r="F30" s="454"/>
      <c r="G30" s="454"/>
      <c r="H30" s="454"/>
      <c r="I30" s="454"/>
      <c r="J30" s="454"/>
      <c r="K30" s="454"/>
      <c r="L30" s="454"/>
      <c r="M30" s="454"/>
      <c r="N30" s="455"/>
      <c r="O30" s="453"/>
      <c r="P30" s="453"/>
    </row>
    <row r="31" spans="1:16" x14ac:dyDescent="0.25">
      <c r="A31" s="809">
        <v>2</v>
      </c>
      <c r="B31" s="811" t="s">
        <v>924</v>
      </c>
      <c r="C31" s="809"/>
      <c r="D31" s="453"/>
      <c r="E31" s="453"/>
      <c r="F31" s="453"/>
      <c r="G31" s="453"/>
      <c r="H31" s="453"/>
      <c r="I31" s="453"/>
      <c r="J31" s="453"/>
      <c r="K31" s="453"/>
      <c r="L31" s="453"/>
      <c r="M31" s="453"/>
      <c r="N31" s="456"/>
      <c r="O31" s="453"/>
      <c r="P31" s="453"/>
    </row>
    <row r="32" spans="1:16" x14ac:dyDescent="0.25">
      <c r="A32" s="809">
        <v>3</v>
      </c>
      <c r="B32" s="811" t="s">
        <v>925</v>
      </c>
      <c r="C32" s="809"/>
      <c r="D32" s="453"/>
      <c r="E32" s="453"/>
      <c r="F32" s="453"/>
      <c r="G32" s="453"/>
      <c r="H32" s="453"/>
      <c r="I32" s="453"/>
      <c r="J32" s="453"/>
      <c r="K32" s="453"/>
      <c r="L32" s="453"/>
      <c r="M32" s="453"/>
      <c r="N32" s="456"/>
      <c r="O32" s="453"/>
      <c r="P32" s="453"/>
    </row>
    <row r="33" spans="1:16" x14ac:dyDescent="0.25">
      <c r="A33" s="812">
        <v>3.1</v>
      </c>
      <c r="B33" s="813" t="s">
        <v>1398</v>
      </c>
      <c r="C33" s="809"/>
      <c r="D33" s="453"/>
      <c r="E33" s="453"/>
      <c r="F33" s="453"/>
      <c r="G33" s="453"/>
      <c r="H33" s="453"/>
      <c r="I33" s="453"/>
      <c r="J33" s="453"/>
      <c r="K33" s="453"/>
      <c r="L33" s="453"/>
      <c r="M33" s="453"/>
      <c r="N33" s="456"/>
      <c r="O33" s="453"/>
      <c r="P33" s="453"/>
    </row>
    <row r="34" spans="1:16" x14ac:dyDescent="0.25">
      <c r="A34" s="812">
        <v>3.2</v>
      </c>
      <c r="B34" s="813" t="s">
        <v>1395</v>
      </c>
      <c r="C34" s="809"/>
      <c r="D34" s="453"/>
      <c r="E34" s="453"/>
      <c r="F34" s="453"/>
      <c r="G34" s="453"/>
      <c r="H34" s="453"/>
      <c r="I34" s="453"/>
      <c r="J34" s="453"/>
      <c r="K34" s="453"/>
      <c r="L34" s="453"/>
      <c r="M34" s="453"/>
      <c r="N34" s="456"/>
      <c r="O34" s="453"/>
      <c r="P34" s="453"/>
    </row>
    <row r="35" spans="1:16" x14ac:dyDescent="0.25">
      <c r="A35" s="812">
        <v>3.3</v>
      </c>
      <c r="B35" s="813" t="s">
        <v>1408</v>
      </c>
      <c r="C35" s="809"/>
      <c r="D35" s="453"/>
      <c r="E35" s="453"/>
      <c r="F35" s="453"/>
      <c r="G35" s="453"/>
      <c r="H35" s="453"/>
      <c r="I35" s="453"/>
      <c r="J35" s="453"/>
      <c r="K35" s="453"/>
      <c r="L35" s="453"/>
      <c r="M35" s="453"/>
      <c r="N35" s="456"/>
      <c r="O35" s="453"/>
      <c r="P35" s="453"/>
    </row>
    <row r="36" spans="1:16" x14ac:dyDescent="0.25">
      <c r="A36" s="809">
        <v>4</v>
      </c>
      <c r="B36" s="811" t="s">
        <v>42</v>
      </c>
      <c r="C36" s="809"/>
      <c r="D36" s="453"/>
      <c r="E36" s="453"/>
      <c r="F36" s="453"/>
      <c r="G36" s="453"/>
      <c r="H36" s="453"/>
      <c r="I36" s="453"/>
      <c r="J36" s="453"/>
      <c r="K36" s="453"/>
      <c r="L36" s="453"/>
      <c r="M36" s="453"/>
      <c r="N36" s="456"/>
      <c r="O36" s="453"/>
      <c r="P36" s="453"/>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1" fitToHeight="0" orientation="landscape"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D15"/>
  <sheetViews>
    <sheetView showGridLines="0" view="pageLayout" zoomScaleNormal="100"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503" t="s">
        <v>1327</v>
      </c>
      <c r="B1" s="1504"/>
      <c r="C1" s="1504"/>
      <c r="D1" s="1504"/>
    </row>
    <row r="2" spans="1:4" x14ac:dyDescent="0.25">
      <c r="A2" s="2"/>
      <c r="B2" s="2"/>
      <c r="C2" s="2"/>
    </row>
    <row r="3" spans="1:4" x14ac:dyDescent="0.25">
      <c r="A3" s="2"/>
      <c r="B3" s="2"/>
      <c r="C3" s="2"/>
    </row>
    <row r="4" spans="1:4" x14ac:dyDescent="0.25">
      <c r="A4" s="2"/>
      <c r="B4" s="2"/>
      <c r="C4" s="2"/>
    </row>
    <row r="5" spans="1:4" x14ac:dyDescent="0.25">
      <c r="A5" s="458"/>
      <c r="B5" s="458"/>
      <c r="C5" s="143" t="s">
        <v>1410</v>
      </c>
    </row>
    <row r="6" spans="1:4" x14ac:dyDescent="0.25">
      <c r="A6" s="2"/>
      <c r="B6" s="458"/>
      <c r="C6" s="429" t="s">
        <v>6</v>
      </c>
    </row>
    <row r="7" spans="1:4" x14ac:dyDescent="0.25">
      <c r="A7" s="143">
        <v>1</v>
      </c>
      <c r="B7" s="459" t="s">
        <v>1411</v>
      </c>
      <c r="C7" s="453"/>
    </row>
    <row r="8" spans="1:4" x14ac:dyDescent="0.25">
      <c r="A8" s="429">
        <v>2</v>
      </c>
      <c r="B8" s="460" t="s">
        <v>1412</v>
      </c>
      <c r="C8" s="453"/>
    </row>
    <row r="9" spans="1:4" x14ac:dyDescent="0.25">
      <c r="A9" s="429">
        <v>3</v>
      </c>
      <c r="B9" s="460" t="s">
        <v>1413</v>
      </c>
      <c r="C9" s="453"/>
    </row>
    <row r="10" spans="1:4" x14ac:dyDescent="0.25">
      <c r="A10" s="429">
        <v>4</v>
      </c>
      <c r="B10" s="460" t="s">
        <v>1414</v>
      </c>
      <c r="C10" s="453"/>
    </row>
    <row r="11" spans="1:4" x14ac:dyDescent="0.25">
      <c r="A11" s="429">
        <v>5</v>
      </c>
      <c r="B11" s="460" t="s">
        <v>1415</v>
      </c>
      <c r="C11" s="453"/>
    </row>
    <row r="12" spans="1:4" x14ac:dyDescent="0.25">
      <c r="A12" s="429">
        <v>6</v>
      </c>
      <c r="B12" s="460" t="s">
        <v>1416</v>
      </c>
      <c r="C12" s="453"/>
    </row>
    <row r="13" spans="1:4" x14ac:dyDescent="0.25">
      <c r="A13" s="429">
        <v>7</v>
      </c>
      <c r="B13" s="460" t="s">
        <v>1417</v>
      </c>
      <c r="C13" s="453"/>
    </row>
    <row r="14" spans="1:4" x14ac:dyDescent="0.25">
      <c r="A14" s="429">
        <v>8</v>
      </c>
      <c r="B14" s="460" t="s">
        <v>1418</v>
      </c>
      <c r="C14" s="453"/>
    </row>
    <row r="15" spans="1:4" x14ac:dyDescent="0.25">
      <c r="A15" s="143">
        <v>9</v>
      </c>
      <c r="B15" s="459" t="s">
        <v>1419</v>
      </c>
      <c r="C15" s="453"/>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2:L133"/>
  <sheetViews>
    <sheetView showGridLines="0" topLeftCell="A115" zoomScaleNormal="100" zoomScalePageLayoutView="130" workbookViewId="0">
      <selection activeCell="J125" sqref="J125"/>
    </sheetView>
  </sheetViews>
  <sheetFormatPr defaultColWidth="9" defaultRowHeight="15" x14ac:dyDescent="0.25"/>
  <cols>
    <col min="1" max="1" width="6.140625" style="2" customWidth="1"/>
    <col min="2" max="2" width="9" style="2"/>
    <col min="3" max="3" width="57.28515625" style="2" customWidth="1"/>
    <col min="4" max="4" width="13.140625" style="2" customWidth="1"/>
    <col min="5" max="5" width="35.140625" style="2" customWidth="1"/>
    <col min="6" max="12" width="9" style="1100"/>
    <col min="13" max="16384" width="9" style="2"/>
  </cols>
  <sheetData>
    <row r="2" spans="2:5" ht="24.75" x14ac:dyDescent="0.25">
      <c r="D2" s="634" t="s">
        <v>1882</v>
      </c>
    </row>
    <row r="3" spans="2:5" ht="18.75" x14ac:dyDescent="0.3">
      <c r="B3" s="96" t="s">
        <v>242</v>
      </c>
    </row>
    <row r="4" spans="2:5" ht="18.75" x14ac:dyDescent="0.3">
      <c r="B4" s="96"/>
      <c r="D4" s="1176" t="s">
        <v>2160</v>
      </c>
      <c r="E4" s="1176"/>
    </row>
    <row r="5" spans="2:5" ht="18.75" x14ac:dyDescent="0.3">
      <c r="B5" s="96"/>
    </row>
    <row r="6" spans="2:5" x14ac:dyDescent="0.25">
      <c r="D6" s="97" t="s">
        <v>245</v>
      </c>
      <c r="E6" s="97" t="s">
        <v>246</v>
      </c>
    </row>
    <row r="7" spans="2:5" ht="195" customHeight="1" x14ac:dyDescent="0.25">
      <c r="D7" s="97" t="s">
        <v>247</v>
      </c>
      <c r="E7" s="97" t="s">
        <v>248</v>
      </c>
    </row>
    <row r="8" spans="2:5" x14ac:dyDescent="0.25">
      <c r="B8" s="1228" t="s">
        <v>249</v>
      </c>
      <c r="C8" s="1229"/>
      <c r="D8" s="1229"/>
      <c r="E8" s="1230"/>
    </row>
    <row r="9" spans="2:5" x14ac:dyDescent="0.25">
      <c r="B9" s="98">
        <v>1</v>
      </c>
      <c r="C9" s="99" t="s">
        <v>250</v>
      </c>
      <c r="D9" s="1063">
        <f>('[2]C_01.00'!$D$12+'[2]C_01.00'!$D$15)/1000000</f>
        <v>2150</v>
      </c>
      <c r="E9" s="1068" t="s">
        <v>2067</v>
      </c>
    </row>
    <row r="10" spans="2:5" x14ac:dyDescent="0.25">
      <c r="B10" s="98"/>
      <c r="C10" s="99" t="s">
        <v>252</v>
      </c>
      <c r="D10" s="1063">
        <f>'[2]C_01.00'!$D$12/1000000</f>
        <v>1662.5</v>
      </c>
      <c r="E10" s="1068" t="s">
        <v>2068</v>
      </c>
    </row>
    <row r="11" spans="2:5" x14ac:dyDescent="0.25">
      <c r="B11" s="98"/>
      <c r="C11" s="99" t="s">
        <v>253</v>
      </c>
      <c r="D11" s="1063">
        <f>'[2]C_01.00'!$D$15/1000000</f>
        <v>487.5</v>
      </c>
      <c r="E11" s="1068" t="s">
        <v>2069</v>
      </c>
    </row>
    <row r="12" spans="2:5" x14ac:dyDescent="0.25">
      <c r="B12" s="98"/>
      <c r="C12" s="99" t="s">
        <v>254</v>
      </c>
      <c r="D12" s="1063"/>
      <c r="E12"/>
    </row>
    <row r="13" spans="2:5" x14ac:dyDescent="0.25">
      <c r="B13" s="98">
        <v>2</v>
      </c>
      <c r="C13" s="99" t="s">
        <v>255</v>
      </c>
      <c r="D13" s="1063">
        <f>'[2]C_01.00'!$D$22/1000000</f>
        <v>4441.8887826099999</v>
      </c>
      <c r="E13" s="1068" t="s">
        <v>2070</v>
      </c>
    </row>
    <row r="14" spans="2:5" x14ac:dyDescent="0.25">
      <c r="B14" s="98">
        <v>3</v>
      </c>
      <c r="C14" s="99" t="s">
        <v>256</v>
      </c>
      <c r="D14" s="1063">
        <f>('[2]C_01.00'!$D$26+'[2]C_01.00'!$D$27)/1000000</f>
        <v>1149.85087664</v>
      </c>
      <c r="E14" s="1068" t="s">
        <v>2071</v>
      </c>
    </row>
    <row r="15" spans="2:5" x14ac:dyDescent="0.25">
      <c r="B15" s="98" t="s">
        <v>257</v>
      </c>
      <c r="C15" s="99" t="s">
        <v>258</v>
      </c>
      <c r="D15" s="1063">
        <f>'[2]C_01.00'!$D$28/1000</f>
        <v>0</v>
      </c>
      <c r="E15" s="1068" t="s">
        <v>2016</v>
      </c>
    </row>
    <row r="16" spans="2:5" ht="36" x14ac:dyDescent="0.25">
      <c r="B16" s="98">
        <v>4</v>
      </c>
      <c r="C16" s="99" t="s">
        <v>259</v>
      </c>
      <c r="D16" s="1063">
        <f>('[2]C_01.00'!$D$29+'[2]C_01.00'!$D$31)/1000000</f>
        <v>0</v>
      </c>
      <c r="E16" s="1068" t="s">
        <v>2016</v>
      </c>
    </row>
    <row r="17" spans="2:5" ht="24" x14ac:dyDescent="0.25">
      <c r="B17" s="98">
        <v>5</v>
      </c>
      <c r="C17" s="99" t="s">
        <v>260</v>
      </c>
      <c r="D17" s="1063">
        <f>'[2]C_01.00'!$D$30/1000000</f>
        <v>0</v>
      </c>
      <c r="E17" s="1068" t="s">
        <v>2016</v>
      </c>
    </row>
    <row r="18" spans="2:5" ht="22.7" customHeight="1" x14ac:dyDescent="0.25">
      <c r="B18" s="98" t="s">
        <v>261</v>
      </c>
      <c r="C18" s="99" t="s">
        <v>262</v>
      </c>
      <c r="D18" s="1063">
        <f>MAX('[2]C_01.00'!$D$23/1000000,0)</f>
        <v>3.9999999999999999E-12</v>
      </c>
      <c r="E18" s="1068" t="s">
        <v>2016</v>
      </c>
    </row>
    <row r="19" spans="2:5" x14ac:dyDescent="0.25">
      <c r="B19" s="103">
        <v>6</v>
      </c>
      <c r="C19" s="104" t="s">
        <v>263</v>
      </c>
      <c r="D19" s="1064">
        <f>('[2]C_01.00'!$D$12+'[2]C_01.00'!$D$15+'[2]C_01.00'!$D$22+'[2]C_01.00'!$D$26+'[2]C_01.00'!$D$27+'[2]C_01.00'!$D$28+'[2]C_01.00'!$D$29+'[2]C_01.00'!$D$30+'[2]C_01.00'!$D$31)/1000000+MAX('[2]C_01.00'!$D$32,0)/1000000</f>
        <v>7741.7396592499999</v>
      </c>
      <c r="E19" s="1069" t="s">
        <v>2016</v>
      </c>
    </row>
    <row r="20" spans="2:5" x14ac:dyDescent="0.25">
      <c r="B20" s="1225" t="s">
        <v>264</v>
      </c>
      <c r="C20" s="1226"/>
      <c r="D20" s="1226"/>
      <c r="E20" s="1227"/>
    </row>
    <row r="21" spans="2:5" x14ac:dyDescent="0.25">
      <c r="B21" s="98">
        <v>7</v>
      </c>
      <c r="C21" s="106" t="s">
        <v>265</v>
      </c>
      <c r="D21" s="1063">
        <f>'[2]C_01.00'!$D$37/1000000</f>
        <v>0</v>
      </c>
      <c r="E21" s="1068" t="s">
        <v>2016</v>
      </c>
    </row>
    <row r="22" spans="2:5" ht="24" x14ac:dyDescent="0.25">
      <c r="B22" s="98">
        <v>8</v>
      </c>
      <c r="C22" s="106" t="s">
        <v>266</v>
      </c>
      <c r="D22" s="1063">
        <f>('[2]C_01.00'!$D$38+'[2]C_01.00'!$D$43)/1000000</f>
        <v>-213.36294188999997</v>
      </c>
      <c r="E22" s="1068" t="s">
        <v>2016</v>
      </c>
    </row>
    <row r="23" spans="2:5" x14ac:dyDescent="0.25">
      <c r="B23" s="98">
        <v>9</v>
      </c>
      <c r="C23" s="106" t="s">
        <v>23</v>
      </c>
      <c r="D23"/>
      <c r="E23" s="1068" t="s">
        <v>2016</v>
      </c>
    </row>
    <row r="24" spans="2:5" ht="48" x14ac:dyDescent="0.25">
      <c r="B24" s="98">
        <v>10</v>
      </c>
      <c r="C24" s="106" t="s">
        <v>267</v>
      </c>
      <c r="D24" s="1063">
        <f>'[2]C_01.00'!$D$49/1000000</f>
        <v>0</v>
      </c>
      <c r="E24" s="1068" t="s">
        <v>2016</v>
      </c>
    </row>
    <row r="25" spans="2:5" ht="36" x14ac:dyDescent="0.25">
      <c r="B25" s="98">
        <v>11</v>
      </c>
      <c r="C25" s="106" t="s">
        <v>268</v>
      </c>
      <c r="D25" s="1063">
        <f>'[2]C_01.00'!$D$34/1000000</f>
        <v>0</v>
      </c>
      <c r="E25" s="1068" t="s">
        <v>2016</v>
      </c>
    </row>
    <row r="26" spans="2:5" x14ac:dyDescent="0.25">
      <c r="B26" s="98">
        <v>12</v>
      </c>
      <c r="C26" s="106" t="s">
        <v>269</v>
      </c>
      <c r="D26" s="1063">
        <f>'[2]C_01.00'!$D$50/1000000</f>
        <v>0</v>
      </c>
      <c r="E26" s="1068" t="s">
        <v>2016</v>
      </c>
    </row>
    <row r="27" spans="2:5" ht="21" customHeight="1" x14ac:dyDescent="0.25">
      <c r="B27" s="98">
        <v>13</v>
      </c>
      <c r="C27" s="106" t="s">
        <v>270</v>
      </c>
      <c r="D27" s="1063">
        <f>'[2]C_01.00'!$D$33/1000000</f>
        <v>0</v>
      </c>
      <c r="E27" s="1068" t="s">
        <v>2016</v>
      </c>
    </row>
    <row r="28" spans="2:5" ht="24" x14ac:dyDescent="0.25">
      <c r="B28" s="98">
        <v>14</v>
      </c>
      <c r="C28" s="106" t="s">
        <v>271</v>
      </c>
      <c r="D28" s="1063">
        <f>'[2]C_01.00'!$D$35/1000000</f>
        <v>0</v>
      </c>
      <c r="E28" s="1068" t="s">
        <v>2016</v>
      </c>
    </row>
    <row r="29" spans="2:5" x14ac:dyDescent="0.25">
      <c r="B29" s="98">
        <v>15</v>
      </c>
      <c r="C29" s="106" t="s">
        <v>272</v>
      </c>
      <c r="D29" s="1063">
        <f>'[2]C_01.00'!$D$51/1000000</f>
        <v>0</v>
      </c>
      <c r="E29" s="1068" t="s">
        <v>2016</v>
      </c>
    </row>
    <row r="30" spans="2:5" ht="36" x14ac:dyDescent="0.25">
      <c r="B30" s="98">
        <v>16</v>
      </c>
      <c r="C30" s="106" t="s">
        <v>273</v>
      </c>
      <c r="D30" s="1063">
        <f>('[2]C_01.00'!$D$16+'[2]C_01.00'!$D$20)/1000000</f>
        <v>0</v>
      </c>
      <c r="E30" s="1068" t="s">
        <v>2072</v>
      </c>
    </row>
    <row r="31" spans="2:5" ht="48" x14ac:dyDescent="0.25">
      <c r="B31" s="98">
        <v>17</v>
      </c>
      <c r="C31" s="106" t="s">
        <v>274</v>
      </c>
      <c r="D31" s="1063">
        <f>'[2]C_01.00'!$D$55/1000000</f>
        <v>0</v>
      </c>
      <c r="E31" s="1068" t="s">
        <v>2016</v>
      </c>
    </row>
    <row r="32" spans="2:5" ht="60" x14ac:dyDescent="0.25">
      <c r="B32" s="98">
        <v>18</v>
      </c>
      <c r="C32" s="106" t="s">
        <v>275</v>
      </c>
      <c r="D32" s="1063">
        <f>'[2]C_01.00'!$D$62/1000000</f>
        <v>0</v>
      </c>
      <c r="E32" s="1068" t="s">
        <v>2016</v>
      </c>
    </row>
    <row r="33" spans="2:5" ht="60" x14ac:dyDescent="0.25">
      <c r="B33" s="98">
        <v>19</v>
      </c>
      <c r="C33" s="106" t="s">
        <v>276</v>
      </c>
      <c r="D33" s="1063">
        <f>'[2]C_01.00'!$D$64/1000000</f>
        <v>0</v>
      </c>
      <c r="E33" s="1068" t="s">
        <v>2016</v>
      </c>
    </row>
    <row r="34" spans="2:5" x14ac:dyDescent="0.25">
      <c r="B34" s="98">
        <v>20</v>
      </c>
      <c r="C34" s="106" t="s">
        <v>23</v>
      </c>
      <c r="D34" s="1063"/>
      <c r="E34" s="1068"/>
    </row>
    <row r="35" spans="2:5" ht="36" x14ac:dyDescent="0.25">
      <c r="B35" s="98" t="s">
        <v>277</v>
      </c>
      <c r="C35" s="106" t="s">
        <v>278</v>
      </c>
      <c r="D35" s="1063">
        <f>('[2]C_01.00'!$D$57+'[2]C_01.00'!$D$58+'[2]C_01.00'!$D$59+'[2]C_01.00'!$D$60+'[2]C_01.00'!$D$61)/1000000</f>
        <v>0</v>
      </c>
      <c r="E35" s="1068" t="s">
        <v>2016</v>
      </c>
    </row>
    <row r="36" spans="2:5" ht="24" x14ac:dyDescent="0.25">
      <c r="B36" s="98" t="s">
        <v>279</v>
      </c>
      <c r="C36" s="106" t="s">
        <v>280</v>
      </c>
      <c r="D36" s="1063">
        <f>'[2]C_01.00'!$D$57/1000000</f>
        <v>0</v>
      </c>
      <c r="E36" s="1068" t="s">
        <v>2016</v>
      </c>
    </row>
    <row r="37" spans="2:5" x14ac:dyDescent="0.25">
      <c r="B37" s="98" t="s">
        <v>281</v>
      </c>
      <c r="C37" s="102" t="s">
        <v>282</v>
      </c>
      <c r="D37" s="1063">
        <f>'[2]C_01.00'!$D$58/1000000</f>
        <v>0</v>
      </c>
      <c r="E37" s="1068" t="s">
        <v>2016</v>
      </c>
    </row>
    <row r="38" spans="2:5" x14ac:dyDescent="0.25">
      <c r="B38" s="98" t="s">
        <v>283</v>
      </c>
      <c r="C38" s="106" t="s">
        <v>284</v>
      </c>
      <c r="D38" s="1063">
        <f>'[2]C_01.00'!$D$59/1000000</f>
        <v>0</v>
      </c>
      <c r="E38" s="1068" t="s">
        <v>2016</v>
      </c>
    </row>
    <row r="39" spans="2:5" ht="48" x14ac:dyDescent="0.25">
      <c r="B39" s="98">
        <v>21</v>
      </c>
      <c r="C39" s="106" t="s">
        <v>285</v>
      </c>
      <c r="D39" s="1063">
        <f>'[2]C_01.00'!$D$63/1000000</f>
        <v>0</v>
      </c>
      <c r="E39" s="1068" t="s">
        <v>2016</v>
      </c>
    </row>
    <row r="40" spans="2:5" x14ac:dyDescent="0.25">
      <c r="B40" s="98">
        <v>22</v>
      </c>
      <c r="C40" s="106" t="s">
        <v>286</v>
      </c>
      <c r="D40" s="1063">
        <f>'[2]C_01.00'!$D$65/1000000</f>
        <v>0</v>
      </c>
      <c r="E40" s="1068" t="s">
        <v>2016</v>
      </c>
    </row>
    <row r="41" spans="2:5" ht="36" x14ac:dyDescent="0.25">
      <c r="B41" s="98">
        <v>23</v>
      </c>
      <c r="C41" s="106" t="s">
        <v>287</v>
      </c>
      <c r="D41" s="1063">
        <f>'[2]C_01.00'!$D$66/1000000</f>
        <v>0</v>
      </c>
      <c r="E41" s="1068" t="s">
        <v>2016</v>
      </c>
    </row>
    <row r="42" spans="2:5" x14ac:dyDescent="0.25">
      <c r="B42" s="98">
        <v>24</v>
      </c>
      <c r="C42" s="106" t="s">
        <v>23</v>
      </c>
      <c r="D42" s="1063"/>
      <c r="E42" s="1068" t="s">
        <v>2016</v>
      </c>
    </row>
    <row r="43" spans="2:5" ht="24" x14ac:dyDescent="0.25">
      <c r="B43" s="98">
        <v>25</v>
      </c>
      <c r="C43" s="106" t="s">
        <v>288</v>
      </c>
      <c r="D43" s="1063">
        <f>'[2]C_01.00'!$D$67/1000000</f>
        <v>0</v>
      </c>
      <c r="E43" s="1068" t="s">
        <v>2016</v>
      </c>
    </row>
    <row r="44" spans="2:5" x14ac:dyDescent="0.25">
      <c r="B44" s="98" t="s">
        <v>289</v>
      </c>
      <c r="C44" s="106" t="s">
        <v>290</v>
      </c>
      <c r="D44" s="1063">
        <f>MIN('[2]C_01.00'!$D$23/1000000,0)</f>
        <v>0</v>
      </c>
      <c r="E44" s="1068" t="s">
        <v>2016</v>
      </c>
    </row>
    <row r="45" spans="2:5" ht="60" x14ac:dyDescent="0.25">
      <c r="B45" s="98" t="s">
        <v>291</v>
      </c>
      <c r="C45" s="106" t="s">
        <v>292</v>
      </c>
      <c r="D45" s="1063">
        <f>'[2]C_01.00'!$D$70/1000000</f>
        <v>0</v>
      </c>
      <c r="E45" s="1068" t="s">
        <v>2016</v>
      </c>
    </row>
    <row r="46" spans="2:5" x14ac:dyDescent="0.25">
      <c r="B46" s="98">
        <v>26</v>
      </c>
      <c r="C46" s="106" t="s">
        <v>23</v>
      </c>
      <c r="D46" s="1063"/>
      <c r="E46" s="1068"/>
    </row>
    <row r="47" spans="2:5" ht="36" x14ac:dyDescent="0.25">
      <c r="B47" s="98">
        <v>27</v>
      </c>
      <c r="C47" s="106" t="s">
        <v>293</v>
      </c>
      <c r="D47" s="1063">
        <f>'[2]C_01.00'!$D$56/1000000</f>
        <v>0</v>
      </c>
      <c r="E47" s="1068" t="s">
        <v>2016</v>
      </c>
    </row>
    <row r="48" spans="2:5" x14ac:dyDescent="0.25">
      <c r="B48" s="98" t="s">
        <v>294</v>
      </c>
      <c r="C48" s="106" t="s">
        <v>295</v>
      </c>
      <c r="D48" s="1063">
        <f>('[2]C_01.00'!$D$71+'[2]C_01.00'!$D$72+'[2]C_01.00'!$D$73+'[2]C_01.00'!$D$36+'[2]C_01.00'!$D$68+'[2]C_01.00'!$D$69)/1000000</f>
        <v>0</v>
      </c>
      <c r="E48" s="1068" t="s">
        <v>2016</v>
      </c>
    </row>
    <row r="49" spans="2:5" x14ac:dyDescent="0.25">
      <c r="B49" s="98">
        <v>28</v>
      </c>
      <c r="C49" s="107" t="s">
        <v>296</v>
      </c>
      <c r="D49" s="1063">
        <f>D21+D24+D25+D26+D27+D28+D29+D30+D31+D32+D33+D35+D39+D40+D44+D45+D47+D48+D22+D43</f>
        <v>-213.36294188999997</v>
      </c>
      <c r="E49" s="1068" t="s">
        <v>2016</v>
      </c>
    </row>
    <row r="50" spans="2:5" x14ac:dyDescent="0.25">
      <c r="B50" s="98">
        <v>29</v>
      </c>
      <c r="C50" s="107" t="s">
        <v>50</v>
      </c>
      <c r="D50" s="1064">
        <f>'[2]C_01.00'!$D$10/1000000</f>
        <v>7528.3767173600045</v>
      </c>
      <c r="E50" s="1068" t="s">
        <v>2016</v>
      </c>
    </row>
    <row r="51" spans="2:5" x14ac:dyDescent="0.25">
      <c r="B51" s="1225" t="s">
        <v>297</v>
      </c>
      <c r="C51" s="1226"/>
      <c r="D51" s="1226"/>
      <c r="E51" s="1227"/>
    </row>
    <row r="52" spans="2:5" x14ac:dyDescent="0.25">
      <c r="B52" s="98">
        <v>30</v>
      </c>
      <c r="C52" s="106" t="s">
        <v>298</v>
      </c>
      <c r="D52" s="1065">
        <f>('[2]C_01.00'!$D$76+'[2]C_01.00'!$D$78)/1000000</f>
        <v>0</v>
      </c>
      <c r="E52" s="1068" t="s">
        <v>2016</v>
      </c>
    </row>
    <row r="53" spans="2:5" ht="24" x14ac:dyDescent="0.25">
      <c r="B53" s="98">
        <v>31</v>
      </c>
      <c r="C53" s="106" t="s">
        <v>300</v>
      </c>
      <c r="D53" s="1063">
        <f>'[2]C_04.00'!$D$21/1000000</f>
        <v>0</v>
      </c>
      <c r="E53" s="1068" t="s">
        <v>2016</v>
      </c>
    </row>
    <row r="54" spans="2:5" ht="24" x14ac:dyDescent="0.25">
      <c r="B54" s="98">
        <v>32</v>
      </c>
      <c r="C54" s="106" t="s">
        <v>301</v>
      </c>
      <c r="D54" s="1063">
        <f>'[2]C_04.00'!$D$22/1000000</f>
        <v>0</v>
      </c>
      <c r="E54" s="1068" t="s">
        <v>2016</v>
      </c>
    </row>
    <row r="55" spans="2:5" ht="36" x14ac:dyDescent="0.25">
      <c r="B55" s="98">
        <v>33</v>
      </c>
      <c r="C55" s="106" t="s">
        <v>302</v>
      </c>
      <c r="D55" s="1063">
        <f>('[2]C_01.00'!$D$84-'[2]C_05.01'!$E$11-'[2]C_05.01'!$E$12)/1000000</f>
        <v>0</v>
      </c>
      <c r="E55" s="1068" t="s">
        <v>2016</v>
      </c>
    </row>
    <row r="56" spans="2:5" s="108" customFormat="1" ht="24" x14ac:dyDescent="0.25">
      <c r="B56" s="98" t="s">
        <v>303</v>
      </c>
      <c r="C56" s="106" t="s">
        <v>304</v>
      </c>
      <c r="D56" s="1063">
        <f>'[2]C_05.01'!$E$11/1000000</f>
        <v>0</v>
      </c>
      <c r="E56" s="1068" t="s">
        <v>2016</v>
      </c>
    </row>
    <row r="57" spans="2:5" s="108" customFormat="1" ht="24" x14ac:dyDescent="0.25">
      <c r="B57" s="98" t="s">
        <v>305</v>
      </c>
      <c r="C57" s="106" t="s">
        <v>306</v>
      </c>
      <c r="D57" s="1063">
        <f>'[2]C_05.01'!$E$12/1000000</f>
        <v>0</v>
      </c>
      <c r="E57" s="1068" t="s">
        <v>2016</v>
      </c>
    </row>
    <row r="58" spans="2:5" ht="36" x14ac:dyDescent="0.25">
      <c r="B58" s="98">
        <v>34</v>
      </c>
      <c r="C58" s="106" t="s">
        <v>307</v>
      </c>
      <c r="D58" s="1063">
        <f>('[2]C_01.00'!$D$85+'[2]C_01.00'!$D$86)/1000000</f>
        <v>0</v>
      </c>
      <c r="E58" s="1068" t="s">
        <v>2016</v>
      </c>
    </row>
    <row r="59" spans="2:5" ht="21" customHeight="1" x14ac:dyDescent="0.25">
      <c r="B59" s="98">
        <v>35</v>
      </c>
      <c r="C59" s="106" t="s">
        <v>308</v>
      </c>
      <c r="D59" s="1063">
        <f>'[2]C_01.00'!$D$86/1000000</f>
        <v>0</v>
      </c>
      <c r="E59" s="1068" t="s">
        <v>2016</v>
      </c>
    </row>
    <row r="60" spans="2:5" x14ac:dyDescent="0.25">
      <c r="B60" s="103">
        <v>36</v>
      </c>
      <c r="C60" s="107" t="s">
        <v>309</v>
      </c>
      <c r="D60" s="1063">
        <f>('[2]C_01.00'!$D$76+'[2]C_01.00'!$D$78+'[2]C_01.00'!$D$84+'[2]C_01.00'!$D$85+'[2]C_01.00'!$D$86)/1000000</f>
        <v>0</v>
      </c>
      <c r="E60" s="1068" t="s">
        <v>2016</v>
      </c>
    </row>
    <row r="61" spans="2:5" x14ac:dyDescent="0.25">
      <c r="B61" s="1225" t="s">
        <v>310</v>
      </c>
      <c r="C61" s="1226"/>
      <c r="D61" s="1226"/>
      <c r="E61" s="1227"/>
    </row>
    <row r="62" spans="2:5" ht="24" x14ac:dyDescent="0.25">
      <c r="B62" s="98">
        <v>37</v>
      </c>
      <c r="C62" s="106" t="s">
        <v>311</v>
      </c>
      <c r="D62" s="1063">
        <f>(('[2]C_01.00'!$D$79+'[2]C_01.00'!$D$83))/1000000</f>
        <v>0</v>
      </c>
      <c r="E62" s="1068" t="s">
        <v>2016</v>
      </c>
    </row>
    <row r="63" spans="2:5" ht="48" x14ac:dyDescent="0.25">
      <c r="B63" s="98">
        <v>38</v>
      </c>
      <c r="C63" s="106" t="s">
        <v>312</v>
      </c>
      <c r="D63" s="1063">
        <f>'[2]C_01.00'!$D$87/1000000</f>
        <v>0</v>
      </c>
      <c r="E63" s="1068" t="s">
        <v>2016</v>
      </c>
    </row>
    <row r="64" spans="2:5" ht="60" x14ac:dyDescent="0.25">
      <c r="B64" s="98">
        <v>39</v>
      </c>
      <c r="C64" s="106" t="s">
        <v>313</v>
      </c>
      <c r="D64" s="1063">
        <f>'[2]C_01.00'!$D$88/1000000</f>
        <v>0</v>
      </c>
      <c r="E64" s="1068" t="s">
        <v>2016</v>
      </c>
    </row>
    <row r="65" spans="1:5" ht="48" x14ac:dyDescent="0.25">
      <c r="B65" s="98">
        <v>40</v>
      </c>
      <c r="C65" s="106" t="s">
        <v>314</v>
      </c>
      <c r="D65" s="1063">
        <f>'[2]C_01.00'!$D$89/1000000</f>
        <v>0</v>
      </c>
      <c r="E65" s="1068" t="s">
        <v>2016</v>
      </c>
    </row>
    <row r="66" spans="1:5" x14ac:dyDescent="0.25">
      <c r="B66" s="98">
        <v>41</v>
      </c>
      <c r="C66" s="106" t="s">
        <v>23</v>
      </c>
      <c r="D66" s="1063"/>
      <c r="E66" s="1068"/>
    </row>
    <row r="67" spans="1:5" ht="36" x14ac:dyDescent="0.25">
      <c r="B67" s="98">
        <v>42</v>
      </c>
      <c r="C67" s="106" t="s">
        <v>315</v>
      </c>
      <c r="D67" s="1063">
        <f>'[2]C_01.00'!$D$90/1000000</f>
        <v>0</v>
      </c>
      <c r="E67" s="1068" t="s">
        <v>2016</v>
      </c>
    </row>
    <row r="68" spans="1:5" x14ac:dyDescent="0.25">
      <c r="B68" s="98" t="s">
        <v>316</v>
      </c>
      <c r="C68" s="106" t="s">
        <v>317</v>
      </c>
      <c r="D68" s="1063">
        <f>('[2]C_01.00'!$D$91+'[2]C_01.00'!$D$93+'[2]C_01.00'!$D$94)/1000000</f>
        <v>0</v>
      </c>
      <c r="E68" s="1068" t="s">
        <v>2016</v>
      </c>
    </row>
    <row r="69" spans="1:5" x14ac:dyDescent="0.25">
      <c r="B69" s="103">
        <v>43</v>
      </c>
      <c r="C69" s="107" t="s">
        <v>318</v>
      </c>
      <c r="D69" s="1064">
        <f>D62+D63+D64+D65+D67+D68</f>
        <v>0</v>
      </c>
      <c r="E69" s="1068" t="s">
        <v>2016</v>
      </c>
    </row>
    <row r="70" spans="1:5" x14ac:dyDescent="0.25">
      <c r="B70" s="103">
        <v>44</v>
      </c>
      <c r="C70" s="107" t="s">
        <v>319</v>
      </c>
      <c r="D70">
        <f>'[2]C_01.00'!$D$74/1000000</f>
        <v>0</v>
      </c>
      <c r="E70" s="1068" t="s">
        <v>2016</v>
      </c>
    </row>
    <row r="71" spans="1:5" x14ac:dyDescent="0.25">
      <c r="B71" s="103">
        <v>45</v>
      </c>
      <c r="C71" s="107" t="s">
        <v>320</v>
      </c>
      <c r="D71" s="1064">
        <f>'[2]C_01.00'!$D$9/1000000</f>
        <v>7528.3767173600045</v>
      </c>
      <c r="E71" s="1068" t="s">
        <v>2016</v>
      </c>
    </row>
    <row r="72" spans="1:5" x14ac:dyDescent="0.25">
      <c r="B72" s="1225" t="s">
        <v>321</v>
      </c>
      <c r="C72" s="1226"/>
      <c r="D72" s="1226"/>
      <c r="E72" s="1227"/>
    </row>
    <row r="73" spans="1:5" x14ac:dyDescent="0.25">
      <c r="B73" s="98">
        <v>46</v>
      </c>
      <c r="C73" s="106" t="s">
        <v>298</v>
      </c>
      <c r="D73" s="1064">
        <f>('[2]C_01.00'!$D$97+'[2]C_01.00'!$D$99)/1000000</f>
        <v>0</v>
      </c>
      <c r="E73" s="1068" t="s">
        <v>2016</v>
      </c>
    </row>
    <row r="74" spans="1:5" ht="36" x14ac:dyDescent="0.25">
      <c r="B74" s="98">
        <v>47</v>
      </c>
      <c r="C74" s="106" t="s">
        <v>322</v>
      </c>
      <c r="D74" s="1064">
        <f>('[2]C_01.00'!$D$105-'[2]C_05.01'!$F$11-'[2]C_05.01'!$F$12)/1000000</f>
        <v>0</v>
      </c>
      <c r="E74" s="1068" t="s">
        <v>2016</v>
      </c>
    </row>
    <row r="75" spans="1:5" s="108" customFormat="1" ht="24" x14ac:dyDescent="0.25">
      <c r="A75" s="109"/>
      <c r="B75" s="98" t="s">
        <v>323</v>
      </c>
      <c r="C75" s="106" t="s">
        <v>324</v>
      </c>
      <c r="D75" s="1064">
        <f>('[2]C_05.01'!$F$11)/1000000</f>
        <v>0</v>
      </c>
      <c r="E75" s="1068" t="s">
        <v>2016</v>
      </c>
    </row>
    <row r="76" spans="1:5" s="108" customFormat="1" ht="24" x14ac:dyDescent="0.25">
      <c r="A76" s="109"/>
      <c r="B76" s="98" t="s">
        <v>325</v>
      </c>
      <c r="C76" s="106" t="s">
        <v>326</v>
      </c>
      <c r="D76" s="1064">
        <f>('[2]C_05.01'!$F$12)/1000000</f>
        <v>0</v>
      </c>
      <c r="E76" s="1068" t="s">
        <v>2016</v>
      </c>
    </row>
    <row r="77" spans="1:5" ht="48" x14ac:dyDescent="0.25">
      <c r="B77" s="98">
        <v>48</v>
      </c>
      <c r="C77" s="106" t="s">
        <v>327</v>
      </c>
      <c r="D77" s="1064">
        <f>('[2]C_01.00'!$D$106+'[2]C_01.00'!$D$107)/1000000</f>
        <v>0</v>
      </c>
      <c r="E77" s="1068" t="s">
        <v>2016</v>
      </c>
    </row>
    <row r="78" spans="1:5" ht="21.6" customHeight="1" x14ac:dyDescent="0.25">
      <c r="B78" s="98">
        <v>49</v>
      </c>
      <c r="C78" s="106" t="s">
        <v>328</v>
      </c>
      <c r="D78" s="1064">
        <f>'[2]C_01.00'!$D$107/1000000</f>
        <v>0</v>
      </c>
      <c r="E78" s="1068" t="s">
        <v>2016</v>
      </c>
    </row>
    <row r="79" spans="1:5" x14ac:dyDescent="0.25">
      <c r="B79" s="98">
        <v>50</v>
      </c>
      <c r="C79" s="106" t="s">
        <v>329</v>
      </c>
      <c r="D79" s="1064">
        <f>('[2]C_01.00'!$D$108+'[2]C_01.00'!$D$109)/1000000</f>
        <v>74.574444</v>
      </c>
      <c r="E79" s="1068" t="s">
        <v>2016</v>
      </c>
    </row>
    <row r="80" spans="1:5" x14ac:dyDescent="0.25">
      <c r="B80" s="103">
        <v>51</v>
      </c>
      <c r="C80" s="107" t="s">
        <v>330</v>
      </c>
      <c r="D80" s="1064">
        <f>('[2]C_01.00'!$D$97+'[2]C_01.00'!$D$99+'[2]C_01.00'!$D$105+'[2]C_01.00'!$D$106+'[2]C_01.00'!$D$107+'[2]C_01.00'!$D$108+'[2]C_01.00'!$D$109)/1000000</f>
        <v>74.574444</v>
      </c>
      <c r="E80" s="1069" t="s">
        <v>2016</v>
      </c>
    </row>
    <row r="81" spans="2:5" x14ac:dyDescent="0.25">
      <c r="B81" s="1225" t="s">
        <v>331</v>
      </c>
      <c r="C81" s="1226"/>
      <c r="D81" s="1226"/>
      <c r="E81" s="1227"/>
    </row>
    <row r="82" spans="2:5" ht="36" x14ac:dyDescent="0.25">
      <c r="B82" s="98">
        <v>52</v>
      </c>
      <c r="C82" s="106" t="s">
        <v>332</v>
      </c>
      <c r="D82" s="1064">
        <f>('[2]C_01.00'!$D$100+'[2]C_01.00'!$D$104)/1000000</f>
        <v>0</v>
      </c>
      <c r="E82" s="1068" t="s">
        <v>2016</v>
      </c>
    </row>
    <row r="83" spans="2:5" ht="48" x14ac:dyDescent="0.25">
      <c r="B83" s="98">
        <v>53</v>
      </c>
      <c r="C83" s="106" t="s">
        <v>333</v>
      </c>
      <c r="D83" s="1064">
        <f>'[2]C_01.00'!$D$110/1000000</f>
        <v>0</v>
      </c>
      <c r="E83" s="1068" t="s">
        <v>2016</v>
      </c>
    </row>
    <row r="84" spans="2:5" ht="60" x14ac:dyDescent="0.25">
      <c r="B84" s="98">
        <v>54</v>
      </c>
      <c r="C84" s="106" t="s">
        <v>334</v>
      </c>
      <c r="D84" s="1064">
        <f>'[2]C_01.00'!$D$111/1000000</f>
        <v>0</v>
      </c>
      <c r="E84" s="1068" t="s">
        <v>2016</v>
      </c>
    </row>
    <row r="85" spans="2:5" x14ac:dyDescent="0.25">
      <c r="B85" s="98" t="s">
        <v>335</v>
      </c>
      <c r="C85" s="106" t="s">
        <v>23</v>
      </c>
      <c r="D85" s="1064"/>
      <c r="E85" s="1068" t="s">
        <v>2016</v>
      </c>
    </row>
    <row r="86" spans="2:5" ht="48" x14ac:dyDescent="0.25">
      <c r="B86" s="98">
        <v>55</v>
      </c>
      <c r="C86" s="106" t="s">
        <v>336</v>
      </c>
      <c r="D86" s="1064">
        <f>'[2]C_01.00'!$D$112/1000000</f>
        <v>0</v>
      </c>
      <c r="E86" s="1068" t="s">
        <v>2016</v>
      </c>
    </row>
    <row r="87" spans="2:5" x14ac:dyDescent="0.25">
      <c r="B87" s="98">
        <v>56</v>
      </c>
      <c r="C87" s="106" t="s">
        <v>23</v>
      </c>
      <c r="D87" s="1064"/>
      <c r="E87" s="1068" t="s">
        <v>2016</v>
      </c>
    </row>
    <row r="88" spans="2:5" ht="36" x14ac:dyDescent="0.25">
      <c r="B88" s="98" t="s">
        <v>337</v>
      </c>
      <c r="C88" s="102" t="s">
        <v>338</v>
      </c>
      <c r="D88" s="1064">
        <f>'[2]C_01.00'!$D$113/1000000</f>
        <v>0</v>
      </c>
      <c r="E88" s="1068" t="s">
        <v>2016</v>
      </c>
    </row>
    <row r="89" spans="2:5" x14ac:dyDescent="0.25">
      <c r="B89" s="98" t="s">
        <v>339</v>
      </c>
      <c r="C89" s="102" t="s">
        <v>340</v>
      </c>
      <c r="D89" s="1064">
        <f>('[2]C_01.00'!$D$114+'[2]C_01.00'!$D$116+'[2]C_01.00'!$D$117)/1000000</f>
        <v>0</v>
      </c>
      <c r="E89" s="1068" t="s">
        <v>2016</v>
      </c>
    </row>
    <row r="90" spans="2:5" x14ac:dyDescent="0.25">
      <c r="B90" s="103">
        <v>57</v>
      </c>
      <c r="C90" s="105" t="s">
        <v>341</v>
      </c>
      <c r="D90" s="1064">
        <f>D82+D83+D84+D86+D88</f>
        <v>0</v>
      </c>
      <c r="E90" s="1068" t="s">
        <v>2016</v>
      </c>
    </row>
    <row r="91" spans="2:5" x14ac:dyDescent="0.25">
      <c r="B91" s="103">
        <v>58</v>
      </c>
      <c r="C91" s="105" t="s">
        <v>342</v>
      </c>
      <c r="D91" s="1064">
        <f>'[2]C_01.00'!$D$95/1000000</f>
        <v>74.574444</v>
      </c>
      <c r="E91" s="1068" t="s">
        <v>2016</v>
      </c>
    </row>
    <row r="92" spans="2:5" x14ac:dyDescent="0.25">
      <c r="B92" s="103">
        <v>59</v>
      </c>
      <c r="C92" s="105" t="s">
        <v>343</v>
      </c>
      <c r="D92" s="1064">
        <f>'[2]C_01.00'!$D$8/1000000</f>
        <v>7602.9511613600043</v>
      </c>
      <c r="E92" s="1068" t="s">
        <v>2016</v>
      </c>
    </row>
    <row r="93" spans="2:5" x14ac:dyDescent="0.25">
      <c r="B93" s="103">
        <v>60</v>
      </c>
      <c r="C93" s="105" t="s">
        <v>4</v>
      </c>
      <c r="D93" s="1064">
        <f>'[2]C_02.00'!$D$8/1000000</f>
        <v>22705.402805466252</v>
      </c>
      <c r="E93" s="1068" t="s">
        <v>2016</v>
      </c>
    </row>
    <row r="94" spans="2:5" x14ac:dyDescent="0.25">
      <c r="B94" s="1225" t="s">
        <v>344</v>
      </c>
      <c r="C94" s="1226"/>
      <c r="D94" s="1226"/>
      <c r="E94" s="1227"/>
    </row>
    <row r="95" spans="2:5" x14ac:dyDescent="0.25">
      <c r="B95" s="98">
        <v>61</v>
      </c>
      <c r="C95" s="106" t="s">
        <v>345</v>
      </c>
      <c r="D95" s="1066">
        <f>'[2]C_03.00'!$D$8</f>
        <v>0.33156763532719941</v>
      </c>
      <c r="E95" s="1068" t="s">
        <v>2016</v>
      </c>
    </row>
    <row r="96" spans="2:5" x14ac:dyDescent="0.25">
      <c r="B96" s="98">
        <v>62</v>
      </c>
      <c r="C96" s="106" t="s">
        <v>346</v>
      </c>
      <c r="D96" s="1066">
        <f>'[2]C_03.00'!$D$10</f>
        <v>0.33156763532719941</v>
      </c>
      <c r="E96" s="1068" t="s">
        <v>2016</v>
      </c>
    </row>
    <row r="97" spans="2:5" x14ac:dyDescent="0.25">
      <c r="B97" s="98">
        <v>63</v>
      </c>
      <c r="C97" s="106" t="s">
        <v>347</v>
      </c>
      <c r="D97" s="1066">
        <f>'[2]C_03.00'!$D$12</f>
        <v>0.33485207139904249</v>
      </c>
      <c r="E97" s="1068" t="s">
        <v>2016</v>
      </c>
    </row>
    <row r="98" spans="2:5" ht="14.45" customHeight="1" x14ac:dyDescent="0.25">
      <c r="B98" s="98">
        <v>64</v>
      </c>
      <c r="C98" s="106" t="s">
        <v>348</v>
      </c>
      <c r="D98" s="1066">
        <f>'[2]C_03.00'!$D$18</f>
        <v>8.9870000000000005E-2</v>
      </c>
      <c r="E98" s="1068" t="s">
        <v>2016</v>
      </c>
    </row>
    <row r="99" spans="2:5" ht="17.45" customHeight="1" x14ac:dyDescent="0.25">
      <c r="B99" s="98">
        <v>65</v>
      </c>
      <c r="C99" s="102" t="s">
        <v>349</v>
      </c>
      <c r="D99" s="1066">
        <f>('[2]C_04.00'!$D$110+'[2]C_04.00'!$D$111)/'[2]C_02.00'!$D$8</f>
        <v>2.5000000000000001E-2</v>
      </c>
      <c r="E99" s="1068" t="s">
        <v>2016</v>
      </c>
    </row>
    <row r="100" spans="2:5" x14ac:dyDescent="0.25">
      <c r="B100" s="98">
        <v>66</v>
      </c>
      <c r="C100" s="102" t="s">
        <v>350</v>
      </c>
      <c r="D100" s="1066">
        <f>'[2]C_04.00'!$D$112/'[2]C_02.00'!$D$8</f>
        <v>1.9869999999999999E-2</v>
      </c>
      <c r="E100" s="1068" t="s">
        <v>2016</v>
      </c>
    </row>
    <row r="101" spans="2:5" x14ac:dyDescent="0.25">
      <c r="B101" s="98">
        <v>67</v>
      </c>
      <c r="C101" s="102" t="s">
        <v>351</v>
      </c>
      <c r="D101" s="1066">
        <f>'[2]C_04.00'!$D$113/'[2]C_02.00'!$D$8</f>
        <v>0</v>
      </c>
      <c r="E101" s="1068" t="s">
        <v>2016</v>
      </c>
    </row>
    <row r="102" spans="2:5" ht="24" x14ac:dyDescent="0.25">
      <c r="B102" s="98" t="s">
        <v>352</v>
      </c>
      <c r="C102" s="106" t="s">
        <v>353</v>
      </c>
      <c r="D102" s="1066">
        <f>MAX(('[2]C_04.00'!$D$114/1000000),'[2]C_04.00'!$D$115/'[2]C_02.00'!$D$8)</f>
        <v>0</v>
      </c>
      <c r="E102" s="1068" t="s">
        <v>2016</v>
      </c>
    </row>
    <row r="103" spans="2:5" ht="24" x14ac:dyDescent="0.25">
      <c r="B103" s="98" t="s">
        <v>354</v>
      </c>
      <c r="C103" s="106" t="s">
        <v>355</v>
      </c>
      <c r="D103" s="1066">
        <f>'[2]C_03.00'!$D$15-0.045</f>
        <v>0</v>
      </c>
      <c r="E103" s="1068" t="s">
        <v>2016</v>
      </c>
    </row>
    <row r="104" spans="2:5" ht="24" x14ac:dyDescent="0.25">
      <c r="B104" s="98">
        <v>68</v>
      </c>
      <c r="C104" s="107" t="s">
        <v>356</v>
      </c>
      <c r="D104" s="1066">
        <f>'[2]C_03.00'!$D$23/'[2]C_02.00'!$D$8</f>
        <v>0</v>
      </c>
      <c r="E104" s="1068" t="s">
        <v>2016</v>
      </c>
    </row>
    <row r="105" spans="2:5" x14ac:dyDescent="0.25">
      <c r="B105" s="1225" t="s">
        <v>357</v>
      </c>
      <c r="C105" s="1226"/>
      <c r="D105" s="1226"/>
      <c r="E105" s="1227"/>
    </row>
    <row r="106" spans="2:5" x14ac:dyDescent="0.25">
      <c r="B106" s="98">
        <v>69</v>
      </c>
      <c r="C106" s="110" t="s">
        <v>358</v>
      </c>
      <c r="D106" s="100"/>
      <c r="E106" s="102"/>
    </row>
    <row r="107" spans="2:5" x14ac:dyDescent="0.25">
      <c r="B107" s="98">
        <v>70</v>
      </c>
      <c r="C107" s="110" t="s">
        <v>358</v>
      </c>
      <c r="D107" s="100"/>
      <c r="E107" s="102"/>
    </row>
    <row r="108" spans="2:5" x14ac:dyDescent="0.25">
      <c r="B108" s="98">
        <v>71</v>
      </c>
      <c r="C108" s="110" t="s">
        <v>358</v>
      </c>
      <c r="D108" s="100"/>
      <c r="E108" s="102"/>
    </row>
    <row r="109" spans="2:5" x14ac:dyDescent="0.25">
      <c r="B109" s="1225" t="s">
        <v>359</v>
      </c>
      <c r="C109" s="1226"/>
      <c r="D109" s="1226"/>
      <c r="E109" s="1227"/>
    </row>
    <row r="110" spans="2:5" ht="32.25" customHeight="1" x14ac:dyDescent="0.25">
      <c r="B110" s="1234">
        <v>72</v>
      </c>
      <c r="C110" s="1237" t="s">
        <v>360</v>
      </c>
      <c r="D110" s="235">
        <f>('[2]C_04.00'!$D$39+'[2]C_04.00'!$D$49+'[2]C_04.00'!$D$59+'[2]C_01.00'!$D$60+'[2]C_01.00'!$D$86+'[2]C_01.00'!$D$109)/1000000</f>
        <v>0</v>
      </c>
      <c r="E110" s="1070" t="s">
        <v>2016</v>
      </c>
    </row>
    <row r="111" spans="2:5" ht="11.1" customHeight="1" x14ac:dyDescent="0.25">
      <c r="B111" s="1235"/>
      <c r="C111" s="1238"/>
      <c r="D111" s="235"/>
      <c r="E111" s="1070" t="s">
        <v>2016</v>
      </c>
    </row>
    <row r="112" spans="2:5" x14ac:dyDescent="0.25">
      <c r="B112" s="1236"/>
      <c r="C112" s="1239"/>
      <c r="D112" s="235"/>
      <c r="E112" s="1070" t="s">
        <v>2016</v>
      </c>
    </row>
    <row r="113" spans="2:5" ht="48" x14ac:dyDescent="0.25">
      <c r="B113" s="98">
        <v>73</v>
      </c>
      <c r="C113" s="106" t="s">
        <v>361</v>
      </c>
      <c r="D113" s="235">
        <f>('[2]C_04.00'!$D$69+'[2]C_01.00'!$D$62+'[2]C_01.00'!$D$64)/1000000</f>
        <v>0</v>
      </c>
      <c r="E113" s="1070" t="s">
        <v>2016</v>
      </c>
    </row>
    <row r="114" spans="2:5" x14ac:dyDescent="0.25">
      <c r="B114" s="98">
        <v>74</v>
      </c>
      <c r="C114" s="106" t="s">
        <v>23</v>
      </c>
      <c r="D114" s="235"/>
      <c r="E114"/>
    </row>
    <row r="115" spans="2:5" ht="36" x14ac:dyDescent="0.25">
      <c r="B115" s="98">
        <v>75</v>
      </c>
      <c r="C115" s="106" t="s">
        <v>362</v>
      </c>
      <c r="D115" s="1071">
        <f>'[2]C_04.00'!$D$18/1000000</f>
        <v>31.421641670000003</v>
      </c>
      <c r="E115" s="1070" t="s">
        <v>2016</v>
      </c>
    </row>
    <row r="116" spans="2:5" x14ac:dyDescent="0.25">
      <c r="B116" s="1225" t="s">
        <v>363</v>
      </c>
      <c r="C116" s="1226"/>
      <c r="D116" s="1226"/>
      <c r="E116" s="1227"/>
    </row>
    <row r="117" spans="2:5" ht="36" x14ac:dyDescent="0.25">
      <c r="B117" s="98">
        <v>76</v>
      </c>
      <c r="C117" s="106" t="s">
        <v>364</v>
      </c>
      <c r="D117">
        <f>'[2]C_04.00'!$D$33/1000000</f>
        <v>0</v>
      </c>
      <c r="E117" s="1068" t="s">
        <v>2016</v>
      </c>
    </row>
    <row r="118" spans="2:5" ht="24" x14ac:dyDescent="0.25">
      <c r="B118" s="98">
        <v>77</v>
      </c>
      <c r="C118" s="106" t="s">
        <v>365</v>
      </c>
      <c r="D118" s="1065">
        <f>('[2]C_04.00'!$D$34/1000000)*1.25%</f>
        <v>0</v>
      </c>
      <c r="E118" s="1068" t="s">
        <v>2016</v>
      </c>
    </row>
    <row r="119" spans="2:5" ht="36" x14ac:dyDescent="0.25">
      <c r="B119" s="98">
        <v>78</v>
      </c>
      <c r="C119" s="106" t="s">
        <v>366</v>
      </c>
      <c r="D119" s="1067" t="s">
        <v>958</v>
      </c>
      <c r="E119" s="1068" t="s">
        <v>2016</v>
      </c>
    </row>
    <row r="120" spans="2:5" ht="24" x14ac:dyDescent="0.25">
      <c r="B120" s="98">
        <v>79</v>
      </c>
      <c r="C120" s="106" t="s">
        <v>367</v>
      </c>
      <c r="D120" s="1065">
        <f>0.006*('[2]C_04.00'!$D$32/1000)</f>
        <v>0</v>
      </c>
      <c r="E120" s="1068" t="s">
        <v>2016</v>
      </c>
    </row>
    <row r="121" spans="2:5" x14ac:dyDescent="0.25">
      <c r="B121" s="1231" t="s">
        <v>368</v>
      </c>
      <c r="C121" s="1232"/>
      <c r="D121" s="1232"/>
      <c r="E121" s="1233"/>
    </row>
    <row r="122" spans="2:5" ht="24" x14ac:dyDescent="0.25">
      <c r="B122" s="98">
        <v>80</v>
      </c>
      <c r="C122" s="106" t="s">
        <v>369</v>
      </c>
      <c r="D122" s="235">
        <f>'[2]C_05.02'!$G$8/1000000</f>
        <v>0</v>
      </c>
      <c r="E122" s="1068" t="s">
        <v>2016</v>
      </c>
    </row>
    <row r="123" spans="2:5" ht="24" x14ac:dyDescent="0.25">
      <c r="B123" s="98">
        <v>81</v>
      </c>
      <c r="C123" s="106" t="s">
        <v>370</v>
      </c>
      <c r="D123" s="235">
        <f>'[2]C_05.02'!$H$8/1000000</f>
        <v>0</v>
      </c>
      <c r="E123" s="1068" t="s">
        <v>2016</v>
      </c>
    </row>
    <row r="124" spans="2:5" ht="24" x14ac:dyDescent="0.25">
      <c r="B124" s="98">
        <v>82</v>
      </c>
      <c r="C124" s="106" t="s">
        <v>371</v>
      </c>
      <c r="D124" s="235">
        <f>'[2]C_05.02'!$G$9/1000000</f>
        <v>0</v>
      </c>
      <c r="E124" s="1068" t="s">
        <v>2016</v>
      </c>
    </row>
    <row r="125" spans="2:5" ht="24" x14ac:dyDescent="0.25">
      <c r="B125" s="98">
        <v>83</v>
      </c>
      <c r="C125" s="106" t="s">
        <v>372</v>
      </c>
      <c r="D125" s="235">
        <f>'[2]C_05.02'!$H$9/1000000</f>
        <v>0</v>
      </c>
      <c r="E125" s="1068" t="s">
        <v>2016</v>
      </c>
    </row>
    <row r="126" spans="2:5" ht="24" x14ac:dyDescent="0.25">
      <c r="B126" s="98">
        <v>84</v>
      </c>
      <c r="C126" s="106" t="s">
        <v>373</v>
      </c>
      <c r="D126" s="235">
        <f>'[2]C_05.02'!$G$16/1000000</f>
        <v>0</v>
      </c>
      <c r="E126" s="1068" t="s">
        <v>2016</v>
      </c>
    </row>
    <row r="127" spans="2:5" ht="24" x14ac:dyDescent="0.25">
      <c r="B127" s="98">
        <v>85</v>
      </c>
      <c r="C127" s="106" t="s">
        <v>374</v>
      </c>
      <c r="D127" s="235">
        <f>'[2]C_05.02'!$H$16/1000000</f>
        <v>0</v>
      </c>
      <c r="E127" s="1068" t="s">
        <v>2016</v>
      </c>
    </row>
    <row r="128" spans="2:5" x14ac:dyDescent="0.25">
      <c r="B128" s="111"/>
    </row>
    <row r="129" spans="2:2" x14ac:dyDescent="0.25">
      <c r="B129" s="111"/>
    </row>
    <row r="130" spans="2:2" x14ac:dyDescent="0.25">
      <c r="B130" s="112"/>
    </row>
    <row r="131" spans="2:2" x14ac:dyDescent="0.25">
      <c r="B131" s="112"/>
    </row>
    <row r="132" spans="2:2" x14ac:dyDescent="0.25">
      <c r="B132" s="112"/>
    </row>
    <row r="133" spans="2:2" x14ac:dyDescent="0.25">
      <c r="B133" s="112"/>
    </row>
  </sheetData>
  <mergeCells count="13">
    <mergeCell ref="B116:E116"/>
    <mergeCell ref="B121:E121"/>
    <mergeCell ref="B94:E94"/>
    <mergeCell ref="B105:E105"/>
    <mergeCell ref="B109:E109"/>
    <mergeCell ref="B110:B112"/>
    <mergeCell ref="C110:C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4:I50"/>
  <sheetViews>
    <sheetView showGridLines="0" view="pageLayout" zoomScale="90" zoomScaleNormal="100" zoomScaleSheetLayoutView="100" zoomScalePageLayoutView="90" workbookViewId="0"/>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815" t="s">
        <v>1328</v>
      </c>
      <c r="C4" s="473"/>
      <c r="D4" s="473"/>
      <c r="E4" s="473"/>
      <c r="F4" s="473"/>
      <c r="G4" s="473"/>
      <c r="H4" s="473"/>
    </row>
    <row r="5" spans="1:9" ht="18.75" x14ac:dyDescent="0.3">
      <c r="B5" s="474"/>
      <c r="C5" s="473"/>
      <c r="D5" s="473"/>
      <c r="E5" s="473"/>
      <c r="F5" s="473"/>
      <c r="G5" s="473"/>
      <c r="H5" s="473"/>
    </row>
    <row r="6" spans="1:9" ht="31.5" x14ac:dyDescent="0.35">
      <c r="B6" s="816" t="s">
        <v>1340</v>
      </c>
      <c r="C6" s="472"/>
      <c r="D6" s="256"/>
      <c r="E6" s="256"/>
      <c r="F6" s="256"/>
      <c r="G6" s="256"/>
      <c r="H6" s="256"/>
    </row>
    <row r="7" spans="1:9" s="471" customFormat="1" ht="15" customHeight="1" x14ac:dyDescent="0.25">
      <c r="A7" s="2"/>
      <c r="B7" s="1540" t="s">
        <v>1425</v>
      </c>
      <c r="C7" s="1540" t="s">
        <v>1341</v>
      </c>
      <c r="D7" s="1542" t="s">
        <v>1424</v>
      </c>
      <c r="E7" s="1543"/>
      <c r="F7" s="1540" t="s">
        <v>1423</v>
      </c>
      <c r="G7" s="1538" t="s">
        <v>1344</v>
      </c>
      <c r="H7" s="1540" t="s">
        <v>1422</v>
      </c>
      <c r="I7" s="1538" t="s">
        <v>1421</v>
      </c>
    </row>
    <row r="8" spans="1:9" s="468" customFormat="1" ht="38.25" x14ac:dyDescent="0.25">
      <c r="A8" s="2"/>
      <c r="B8" s="1541"/>
      <c r="C8" s="1541"/>
      <c r="D8" s="470"/>
      <c r="E8" s="469" t="s">
        <v>1420</v>
      </c>
      <c r="F8" s="1541"/>
      <c r="G8" s="1539" t="s">
        <v>1426</v>
      </c>
      <c r="H8" s="1541"/>
      <c r="I8" s="1539"/>
    </row>
    <row r="9" spans="1:9" x14ac:dyDescent="0.25">
      <c r="B9" s="467" t="s">
        <v>6</v>
      </c>
      <c r="C9" s="467" t="s">
        <v>7</v>
      </c>
      <c r="D9" s="466" t="s">
        <v>8</v>
      </c>
      <c r="E9" s="466" t="s">
        <v>43</v>
      </c>
      <c r="F9" s="466" t="s">
        <v>44</v>
      </c>
      <c r="G9" s="466" t="s">
        <v>164</v>
      </c>
      <c r="H9" s="466" t="s">
        <v>165</v>
      </c>
      <c r="I9" s="466" t="s">
        <v>197</v>
      </c>
    </row>
    <row r="10" spans="1:9" x14ac:dyDescent="0.25">
      <c r="B10" s="1535"/>
      <c r="C10" s="461" t="s">
        <v>1353</v>
      </c>
      <c r="D10" s="433"/>
      <c r="E10" s="453"/>
      <c r="F10" s="453"/>
      <c r="G10" s="453"/>
      <c r="H10" s="453"/>
      <c r="I10" s="453"/>
    </row>
    <row r="11" spans="1:9" x14ac:dyDescent="0.25">
      <c r="B11" s="1536"/>
      <c r="C11" s="462" t="s">
        <v>1354</v>
      </c>
      <c r="D11" s="433"/>
      <c r="E11" s="453"/>
      <c r="F11" s="453"/>
      <c r="G11" s="453"/>
      <c r="H11" s="453"/>
      <c r="I11" s="453"/>
    </row>
    <row r="12" spans="1:9" x14ac:dyDescent="0.25">
      <c r="B12" s="1536"/>
      <c r="C12" s="462" t="s">
        <v>1355</v>
      </c>
      <c r="D12" s="433"/>
      <c r="E12" s="453"/>
      <c r="F12" s="453"/>
      <c r="G12" s="453"/>
      <c r="H12" s="453"/>
      <c r="I12" s="453"/>
    </row>
    <row r="13" spans="1:9" x14ac:dyDescent="0.25">
      <c r="B13" s="1536"/>
      <c r="C13" s="461" t="s">
        <v>1356</v>
      </c>
      <c r="D13" s="433"/>
      <c r="E13" s="453"/>
      <c r="F13" s="453"/>
      <c r="G13" s="453"/>
      <c r="H13" s="453"/>
      <c r="I13" s="453"/>
    </row>
    <row r="14" spans="1:9" x14ac:dyDescent="0.25">
      <c r="B14" s="1536"/>
      <c r="C14" s="461" t="s">
        <v>1357</v>
      </c>
      <c r="D14" s="433"/>
      <c r="E14" s="453"/>
      <c r="F14" s="453"/>
      <c r="G14" s="453"/>
      <c r="H14" s="453"/>
      <c r="I14" s="453"/>
    </row>
    <row r="15" spans="1:9" x14ac:dyDescent="0.25">
      <c r="B15" s="1536"/>
      <c r="C15" s="461" t="s">
        <v>1358</v>
      </c>
      <c r="D15" s="453"/>
      <c r="E15" s="453"/>
      <c r="F15" s="453"/>
      <c r="G15" s="453"/>
      <c r="H15" s="453"/>
      <c r="I15" s="453"/>
    </row>
    <row r="16" spans="1:9" x14ac:dyDescent="0.25">
      <c r="B16" s="1536"/>
      <c r="C16" s="461" t="s">
        <v>1359</v>
      </c>
      <c r="D16" s="453"/>
      <c r="E16" s="453"/>
      <c r="F16" s="453"/>
      <c r="G16" s="453"/>
      <c r="H16" s="453"/>
      <c r="I16" s="453"/>
    </row>
    <row r="17" spans="1:9" x14ac:dyDescent="0.25">
      <c r="B17" s="1536"/>
      <c r="C17" s="462" t="s">
        <v>1360</v>
      </c>
      <c r="D17" s="453"/>
      <c r="E17" s="453"/>
      <c r="F17" s="453"/>
      <c r="G17" s="453"/>
      <c r="H17" s="453"/>
      <c r="I17" s="453"/>
    </row>
    <row r="18" spans="1:9" x14ac:dyDescent="0.25">
      <c r="B18" s="1536"/>
      <c r="C18" s="462" t="s">
        <v>1361</v>
      </c>
      <c r="D18" s="453"/>
      <c r="E18" s="453"/>
      <c r="F18" s="453"/>
      <c r="G18" s="453"/>
      <c r="H18" s="453"/>
      <c r="I18" s="453"/>
    </row>
    <row r="19" spans="1:9" x14ac:dyDescent="0.25">
      <c r="B19" s="1536"/>
      <c r="C19" s="461" t="s">
        <v>1362</v>
      </c>
      <c r="D19" s="453"/>
      <c r="E19" s="453"/>
      <c r="F19" s="453"/>
      <c r="G19" s="453"/>
      <c r="H19" s="453"/>
      <c r="I19" s="453"/>
    </row>
    <row r="20" spans="1:9" x14ac:dyDescent="0.25">
      <c r="B20" s="1536"/>
      <c r="C20" s="462" t="s">
        <v>1363</v>
      </c>
      <c r="D20" s="453"/>
      <c r="E20" s="453"/>
      <c r="F20" s="453"/>
      <c r="G20" s="453"/>
      <c r="H20" s="453"/>
      <c r="I20" s="453"/>
    </row>
    <row r="21" spans="1:9" x14ac:dyDescent="0.25">
      <c r="B21" s="1536"/>
      <c r="C21" s="462" t="s">
        <v>1364</v>
      </c>
      <c r="D21" s="453"/>
      <c r="E21" s="453"/>
      <c r="F21" s="453"/>
      <c r="G21" s="453"/>
      <c r="H21" s="453"/>
      <c r="I21" s="453"/>
    </row>
    <row r="22" spans="1:9" x14ac:dyDescent="0.25">
      <c r="B22" s="1536"/>
      <c r="C22" s="461" t="s">
        <v>1365</v>
      </c>
      <c r="D22" s="453"/>
      <c r="E22" s="453"/>
      <c r="F22" s="453"/>
      <c r="G22" s="453"/>
      <c r="H22" s="453"/>
      <c r="I22" s="453"/>
    </row>
    <row r="23" spans="1:9" x14ac:dyDescent="0.25">
      <c r="B23" s="1536"/>
      <c r="C23" s="462" t="s">
        <v>1366</v>
      </c>
      <c r="D23" s="453"/>
      <c r="E23" s="453"/>
      <c r="F23" s="453"/>
      <c r="G23" s="453"/>
      <c r="H23" s="453"/>
      <c r="I23" s="453"/>
    </row>
    <row r="24" spans="1:9" x14ac:dyDescent="0.25">
      <c r="B24" s="1536"/>
      <c r="C24" s="463" t="s">
        <v>1367</v>
      </c>
      <c r="D24" s="453"/>
      <c r="E24" s="453"/>
      <c r="F24" s="453"/>
      <c r="G24" s="453"/>
      <c r="H24" s="453"/>
      <c r="I24" s="453"/>
    </row>
    <row r="25" spans="1:9" x14ac:dyDescent="0.25">
      <c r="B25" s="1536"/>
      <c r="C25" s="462" t="s">
        <v>1368</v>
      </c>
      <c r="D25" s="453"/>
      <c r="E25" s="453"/>
      <c r="F25" s="453"/>
      <c r="G25" s="453"/>
      <c r="H25" s="453"/>
      <c r="I25" s="453"/>
    </row>
    <row r="26" spans="1:9" x14ac:dyDescent="0.25">
      <c r="B26" s="1537"/>
      <c r="C26" s="461" t="s">
        <v>1369</v>
      </c>
      <c r="D26" s="453"/>
      <c r="E26" s="453"/>
      <c r="F26" s="453"/>
      <c r="G26" s="453"/>
      <c r="H26" s="453"/>
      <c r="I26" s="453"/>
    </row>
    <row r="27" spans="1:9" x14ac:dyDescent="0.25">
      <c r="B27" s="126"/>
      <c r="C27" s="126"/>
      <c r="D27" s="126"/>
      <c r="E27" s="126"/>
      <c r="F27" s="126"/>
      <c r="G27" s="126"/>
      <c r="H27" s="126"/>
      <c r="I27" s="126"/>
    </row>
    <row r="28" spans="1:9" x14ac:dyDescent="0.25">
      <c r="B28" s="126"/>
      <c r="C28" s="126"/>
      <c r="D28" s="126"/>
      <c r="E28" s="126"/>
      <c r="F28" s="126"/>
      <c r="G28" s="126"/>
      <c r="H28" s="126"/>
      <c r="I28" s="126"/>
    </row>
    <row r="30" spans="1:9" x14ac:dyDescent="0.25">
      <c r="B30" s="816" t="s">
        <v>1372</v>
      </c>
    </row>
    <row r="31" spans="1:9" s="471" customFormat="1" ht="15" customHeight="1" x14ac:dyDescent="0.25">
      <c r="A31" s="2"/>
      <c r="B31" s="1540" t="s">
        <v>1425</v>
      </c>
      <c r="C31" s="1540" t="s">
        <v>1341</v>
      </c>
      <c r="D31" s="1542" t="s">
        <v>1424</v>
      </c>
      <c r="E31" s="1543"/>
      <c r="F31" s="1540" t="s">
        <v>1423</v>
      </c>
      <c r="G31" s="1544" t="s">
        <v>1344</v>
      </c>
      <c r="H31" s="1538" t="s">
        <v>1422</v>
      </c>
      <c r="I31" s="1538" t="s">
        <v>1421</v>
      </c>
    </row>
    <row r="32" spans="1:9" s="468" customFormat="1" ht="38.25" x14ac:dyDescent="0.25">
      <c r="A32" s="2"/>
      <c r="B32" s="1541"/>
      <c r="C32" s="1541"/>
      <c r="D32" s="470"/>
      <c r="E32" s="469" t="s">
        <v>1420</v>
      </c>
      <c r="F32" s="1541"/>
      <c r="G32" s="1545"/>
      <c r="H32" s="1539"/>
      <c r="I32" s="1539"/>
    </row>
    <row r="33" spans="2:9" x14ac:dyDescent="0.25">
      <c r="B33" s="467" t="s">
        <v>6</v>
      </c>
      <c r="C33" s="467" t="s">
        <v>7</v>
      </c>
      <c r="D33" s="466" t="s">
        <v>8</v>
      </c>
      <c r="E33" s="466" t="s">
        <v>43</v>
      </c>
      <c r="F33" s="466" t="s">
        <v>44</v>
      </c>
      <c r="G33" s="465" t="s">
        <v>164</v>
      </c>
      <c r="H33" s="464" t="s">
        <v>165</v>
      </c>
      <c r="I33" s="464" t="s">
        <v>197</v>
      </c>
    </row>
    <row r="34" spans="2:9" x14ac:dyDescent="0.25">
      <c r="B34" s="1535"/>
      <c r="C34" s="461" t="s">
        <v>1353</v>
      </c>
      <c r="D34" s="433"/>
      <c r="E34" s="453"/>
      <c r="F34" s="453"/>
      <c r="G34" s="453"/>
      <c r="H34" s="453"/>
      <c r="I34" s="453"/>
    </row>
    <row r="35" spans="2:9" x14ac:dyDescent="0.25">
      <c r="B35" s="1536"/>
      <c r="C35" s="462" t="s">
        <v>1354</v>
      </c>
      <c r="D35" s="433"/>
      <c r="E35" s="453"/>
      <c r="F35" s="453"/>
      <c r="G35" s="453"/>
      <c r="H35" s="453"/>
      <c r="I35" s="453"/>
    </row>
    <row r="36" spans="2:9" x14ac:dyDescent="0.25">
      <c r="B36" s="1536"/>
      <c r="C36" s="462" t="s">
        <v>1355</v>
      </c>
      <c r="D36" s="433"/>
      <c r="E36" s="453"/>
      <c r="F36" s="453"/>
      <c r="G36" s="453"/>
      <c r="H36" s="453"/>
      <c r="I36" s="453"/>
    </row>
    <row r="37" spans="2:9" x14ac:dyDescent="0.25">
      <c r="B37" s="1536"/>
      <c r="C37" s="461" t="s">
        <v>1356</v>
      </c>
      <c r="D37" s="433"/>
      <c r="E37" s="453"/>
      <c r="F37" s="453"/>
      <c r="G37" s="453"/>
      <c r="H37" s="453"/>
      <c r="I37" s="453"/>
    </row>
    <row r="38" spans="2:9" x14ac:dyDescent="0.25">
      <c r="B38" s="1536"/>
      <c r="C38" s="461" t="s">
        <v>1357</v>
      </c>
      <c r="D38" s="433"/>
      <c r="E38" s="453"/>
      <c r="F38" s="453"/>
      <c r="G38" s="453"/>
      <c r="H38" s="453"/>
      <c r="I38" s="453"/>
    </row>
    <row r="39" spans="2:9" x14ac:dyDescent="0.25">
      <c r="B39" s="1536"/>
      <c r="C39" s="461" t="s">
        <v>1358</v>
      </c>
      <c r="D39" s="453"/>
      <c r="E39" s="453"/>
      <c r="F39" s="453"/>
      <c r="G39" s="453"/>
      <c r="H39" s="453"/>
      <c r="I39" s="453"/>
    </row>
    <row r="40" spans="2:9" x14ac:dyDescent="0.25">
      <c r="B40" s="1536"/>
      <c r="C40" s="461" t="s">
        <v>1359</v>
      </c>
      <c r="D40" s="453"/>
      <c r="E40" s="453"/>
      <c r="F40" s="453"/>
      <c r="G40" s="453"/>
      <c r="H40" s="453"/>
      <c r="I40" s="453"/>
    </row>
    <row r="41" spans="2:9" x14ac:dyDescent="0.25">
      <c r="B41" s="1536"/>
      <c r="C41" s="462" t="s">
        <v>1360</v>
      </c>
      <c r="D41" s="453"/>
      <c r="E41" s="453"/>
      <c r="F41" s="453"/>
      <c r="G41" s="453"/>
      <c r="H41" s="453"/>
      <c r="I41" s="453"/>
    </row>
    <row r="42" spans="2:9" x14ac:dyDescent="0.25">
      <c r="B42" s="1536"/>
      <c r="C42" s="462" t="s">
        <v>1361</v>
      </c>
      <c r="D42" s="453"/>
      <c r="E42" s="453"/>
      <c r="F42" s="453"/>
      <c r="G42" s="453"/>
      <c r="H42" s="453"/>
      <c r="I42" s="453"/>
    </row>
    <row r="43" spans="2:9" x14ac:dyDescent="0.25">
      <c r="B43" s="1536"/>
      <c r="C43" s="461" t="s">
        <v>1362</v>
      </c>
      <c r="D43" s="453"/>
      <c r="E43" s="453"/>
      <c r="F43" s="453"/>
      <c r="G43" s="453"/>
      <c r="H43" s="453"/>
      <c r="I43" s="453"/>
    </row>
    <row r="44" spans="2:9" x14ac:dyDescent="0.25">
      <c r="B44" s="1536"/>
      <c r="C44" s="462" t="s">
        <v>1363</v>
      </c>
      <c r="D44" s="453"/>
      <c r="E44" s="453"/>
      <c r="F44" s="453"/>
      <c r="G44" s="453"/>
      <c r="H44" s="453"/>
      <c r="I44" s="453"/>
    </row>
    <row r="45" spans="2:9" x14ac:dyDescent="0.25">
      <c r="B45" s="1536"/>
      <c r="C45" s="462" t="s">
        <v>1364</v>
      </c>
      <c r="D45" s="453"/>
      <c r="E45" s="453"/>
      <c r="F45" s="453"/>
      <c r="G45" s="453"/>
      <c r="H45" s="453"/>
      <c r="I45" s="453"/>
    </row>
    <row r="46" spans="2:9" x14ac:dyDescent="0.25">
      <c r="B46" s="1536"/>
      <c r="C46" s="461" t="s">
        <v>1365</v>
      </c>
      <c r="D46" s="453"/>
      <c r="E46" s="453"/>
      <c r="F46" s="453"/>
      <c r="G46" s="453"/>
      <c r="H46" s="453"/>
      <c r="I46" s="453"/>
    </row>
    <row r="47" spans="2:9" x14ac:dyDescent="0.25">
      <c r="B47" s="1536"/>
      <c r="C47" s="462" t="s">
        <v>1366</v>
      </c>
      <c r="D47" s="453"/>
      <c r="E47" s="453"/>
      <c r="F47" s="453"/>
      <c r="G47" s="453"/>
      <c r="H47" s="453"/>
      <c r="I47" s="453"/>
    </row>
    <row r="48" spans="2:9" x14ac:dyDescent="0.25">
      <c r="B48" s="1536"/>
      <c r="C48" s="463" t="s">
        <v>1367</v>
      </c>
      <c r="D48" s="453"/>
      <c r="E48" s="453"/>
      <c r="F48" s="453"/>
      <c r="G48" s="453"/>
      <c r="H48" s="453"/>
      <c r="I48" s="453"/>
    </row>
    <row r="49" spans="2:9" x14ac:dyDescent="0.25">
      <c r="B49" s="1536"/>
      <c r="C49" s="462" t="s">
        <v>1368</v>
      </c>
      <c r="D49" s="453"/>
      <c r="E49" s="453"/>
      <c r="F49" s="453"/>
      <c r="G49" s="453"/>
      <c r="H49" s="453"/>
      <c r="I49" s="453"/>
    </row>
    <row r="50" spans="2:9" x14ac:dyDescent="0.25">
      <c r="B50" s="1537"/>
      <c r="C50" s="461" t="s">
        <v>1369</v>
      </c>
      <c r="D50" s="453"/>
      <c r="E50" s="453"/>
      <c r="F50" s="453"/>
      <c r="G50" s="453"/>
      <c r="H50" s="453"/>
      <c r="I50" s="453"/>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817" t="s">
        <v>1329</v>
      </c>
      <c r="C2" s="473"/>
      <c r="D2" s="473"/>
      <c r="E2" s="473"/>
      <c r="F2" s="473"/>
      <c r="G2" s="473"/>
    </row>
    <row r="3" spans="1:9" ht="33.75" customHeight="1" x14ac:dyDescent="0.35">
      <c r="B3" s="899" t="s">
        <v>1340</v>
      </c>
      <c r="C3" s="472"/>
      <c r="D3" s="256"/>
      <c r="E3" s="256"/>
      <c r="F3" s="256"/>
      <c r="G3" s="256"/>
    </row>
    <row r="4" spans="1:9" s="471" customFormat="1" ht="15" customHeight="1" x14ac:dyDescent="0.25">
      <c r="A4" s="2"/>
      <c r="B4" s="1540" t="s">
        <v>1425</v>
      </c>
      <c r="C4" s="1540" t="s">
        <v>1341</v>
      </c>
      <c r="D4" s="1540" t="s">
        <v>1427</v>
      </c>
      <c r="E4" s="1542" t="s">
        <v>1424</v>
      </c>
      <c r="F4" s="1543"/>
      <c r="G4" s="1540" t="s">
        <v>1423</v>
      </c>
      <c r="H4" s="1540" t="s">
        <v>1422</v>
      </c>
      <c r="I4" s="1538" t="s">
        <v>1421</v>
      </c>
    </row>
    <row r="5" spans="1:9" s="468" customFormat="1" ht="53.25" customHeight="1" x14ac:dyDescent="0.25">
      <c r="A5" s="2"/>
      <c r="B5" s="1541"/>
      <c r="C5" s="1541"/>
      <c r="D5" s="1541"/>
      <c r="E5" s="470"/>
      <c r="F5" s="469" t="s">
        <v>1420</v>
      </c>
      <c r="G5" s="1541"/>
      <c r="H5" s="1541"/>
      <c r="I5" s="1539"/>
    </row>
    <row r="6" spans="1:9" x14ac:dyDescent="0.25">
      <c r="B6" s="467" t="s">
        <v>6</v>
      </c>
      <c r="C6" s="467" t="s">
        <v>7</v>
      </c>
      <c r="D6" s="467" t="s">
        <v>8</v>
      </c>
      <c r="E6" s="466" t="s">
        <v>43</v>
      </c>
      <c r="F6" s="466" t="s">
        <v>44</v>
      </c>
      <c r="G6" s="466" t="s">
        <v>164</v>
      </c>
      <c r="H6" s="466" t="s">
        <v>165</v>
      </c>
      <c r="I6" s="466" t="s">
        <v>197</v>
      </c>
    </row>
    <row r="7" spans="1:9" x14ac:dyDescent="0.25">
      <c r="B7" s="1535"/>
      <c r="C7" s="461"/>
      <c r="D7" s="461"/>
      <c r="E7" s="433"/>
      <c r="F7" s="453"/>
      <c r="G7" s="453"/>
      <c r="H7" s="453"/>
      <c r="I7" s="453"/>
    </row>
    <row r="8" spans="1:9" x14ac:dyDescent="0.25">
      <c r="B8" s="1536"/>
      <c r="C8" s="462"/>
      <c r="D8" s="462"/>
      <c r="E8" s="433"/>
      <c r="F8" s="453"/>
      <c r="G8" s="453"/>
      <c r="H8" s="453"/>
      <c r="I8" s="453"/>
    </row>
    <row r="9" spans="1:9" x14ac:dyDescent="0.25">
      <c r="B9" s="1536"/>
      <c r="C9" s="462"/>
      <c r="D9" s="462"/>
      <c r="E9" s="433"/>
      <c r="F9" s="453"/>
      <c r="G9" s="453"/>
      <c r="H9" s="453"/>
      <c r="I9" s="453"/>
    </row>
    <row r="10" spans="1:9" x14ac:dyDescent="0.25">
      <c r="B10" s="1536"/>
      <c r="C10" s="461"/>
      <c r="D10" s="461"/>
      <c r="E10" s="433"/>
      <c r="F10" s="453"/>
      <c r="G10" s="453"/>
      <c r="H10" s="453"/>
      <c r="I10" s="453"/>
    </row>
    <row r="11" spans="1:9" x14ac:dyDescent="0.25">
      <c r="B11" s="1536"/>
      <c r="C11" s="461"/>
      <c r="D11" s="461"/>
      <c r="E11" s="433"/>
      <c r="F11" s="453"/>
      <c r="G11" s="453"/>
      <c r="H11" s="453"/>
      <c r="I11" s="453"/>
    </row>
    <row r="12" spans="1:9" x14ac:dyDescent="0.25">
      <c r="B12" s="1536"/>
      <c r="C12" s="461"/>
      <c r="D12" s="461"/>
      <c r="E12" s="453"/>
      <c r="F12" s="453"/>
      <c r="G12" s="453"/>
      <c r="H12" s="453"/>
      <c r="I12" s="453"/>
    </row>
    <row r="13" spans="1:9" x14ac:dyDescent="0.25">
      <c r="B13" s="1536"/>
      <c r="C13" s="461"/>
      <c r="D13" s="461"/>
      <c r="E13" s="453"/>
      <c r="F13" s="453"/>
      <c r="G13" s="453"/>
      <c r="H13" s="453"/>
      <c r="I13" s="453"/>
    </row>
    <row r="14" spans="1:9" x14ac:dyDescent="0.25">
      <c r="B14" s="1537"/>
      <c r="C14" s="462"/>
      <c r="D14" s="462"/>
      <c r="E14" s="453"/>
      <c r="F14" s="453"/>
      <c r="G14" s="453"/>
      <c r="H14" s="453"/>
      <c r="I14" s="453"/>
    </row>
    <row r="15" spans="1:9" x14ac:dyDescent="0.25">
      <c r="B15" s="126"/>
      <c r="C15" s="126"/>
      <c r="D15" s="126"/>
      <c r="E15" s="126"/>
      <c r="F15" s="126"/>
      <c r="G15" s="126"/>
      <c r="H15" s="126"/>
      <c r="I15" s="126"/>
    </row>
    <row r="16" spans="1:9" x14ac:dyDescent="0.25">
      <c r="B16" s="126"/>
      <c r="C16" s="126"/>
      <c r="D16" s="126"/>
      <c r="E16" s="126"/>
      <c r="F16" s="126"/>
      <c r="G16" s="126"/>
      <c r="H16" s="126"/>
      <c r="I16" s="126"/>
    </row>
    <row r="18" spans="1:9" ht="28.5" customHeight="1" x14ac:dyDescent="0.25">
      <c r="B18" s="899" t="s">
        <v>1372</v>
      </c>
    </row>
    <row r="19" spans="1:9" s="471" customFormat="1" ht="15" customHeight="1" x14ac:dyDescent="0.25">
      <c r="A19" s="2"/>
      <c r="B19" s="1540" t="s">
        <v>1425</v>
      </c>
      <c r="C19" s="1540" t="s">
        <v>1341</v>
      </c>
      <c r="D19" s="1540" t="s">
        <v>1427</v>
      </c>
      <c r="E19" s="1542" t="s">
        <v>1424</v>
      </c>
      <c r="F19" s="1543"/>
      <c r="G19" s="1540" t="s">
        <v>1423</v>
      </c>
      <c r="H19" s="1540" t="s">
        <v>1422</v>
      </c>
      <c r="I19" s="1538" t="s">
        <v>1421</v>
      </c>
    </row>
    <row r="20" spans="1:9" s="468" customFormat="1" ht="57" customHeight="1" x14ac:dyDescent="0.25">
      <c r="A20" s="2"/>
      <c r="B20" s="1541"/>
      <c r="C20" s="1541"/>
      <c r="D20" s="1541"/>
      <c r="E20" s="470"/>
      <c r="F20" s="469" t="s">
        <v>1420</v>
      </c>
      <c r="G20" s="1541"/>
      <c r="H20" s="1541"/>
      <c r="I20" s="1539"/>
    </row>
    <row r="21" spans="1:9" x14ac:dyDescent="0.25">
      <c r="B21" s="467" t="s">
        <v>6</v>
      </c>
      <c r="C21" s="467" t="s">
        <v>7</v>
      </c>
      <c r="D21" s="467" t="s">
        <v>8</v>
      </c>
      <c r="E21" s="466" t="s">
        <v>43</v>
      </c>
      <c r="F21" s="466" t="s">
        <v>44</v>
      </c>
      <c r="G21" s="466" t="s">
        <v>164</v>
      </c>
      <c r="H21" s="466" t="s">
        <v>165</v>
      </c>
      <c r="I21" s="466" t="s">
        <v>197</v>
      </c>
    </row>
    <row r="22" spans="1:9" x14ac:dyDescent="0.25">
      <c r="B22" s="1535"/>
      <c r="C22" s="461"/>
      <c r="D22" s="461"/>
      <c r="E22" s="433"/>
      <c r="F22" s="453"/>
      <c r="G22" s="453"/>
      <c r="H22" s="453"/>
      <c r="I22" s="453"/>
    </row>
    <row r="23" spans="1:9" x14ac:dyDescent="0.25">
      <c r="B23" s="1536"/>
      <c r="C23" s="462"/>
      <c r="D23" s="462"/>
      <c r="E23" s="433"/>
      <c r="F23" s="453"/>
      <c r="G23" s="453"/>
      <c r="H23" s="453"/>
      <c r="I23" s="453"/>
    </row>
    <row r="24" spans="1:9" x14ac:dyDescent="0.25">
      <c r="B24" s="1536"/>
      <c r="C24" s="462"/>
      <c r="D24" s="462"/>
      <c r="E24" s="433"/>
      <c r="F24" s="453"/>
      <c r="G24" s="453"/>
      <c r="H24" s="453"/>
      <c r="I24" s="453"/>
    </row>
    <row r="25" spans="1:9" x14ac:dyDescent="0.25">
      <c r="B25" s="1536"/>
      <c r="C25" s="461"/>
      <c r="D25" s="461"/>
      <c r="E25" s="433"/>
      <c r="F25" s="453"/>
      <c r="G25" s="453"/>
      <c r="H25" s="453"/>
      <c r="I25" s="453"/>
    </row>
    <row r="26" spans="1:9" x14ac:dyDescent="0.25">
      <c r="B26" s="1536"/>
      <c r="C26" s="461"/>
      <c r="D26" s="461"/>
      <c r="E26" s="433"/>
      <c r="F26" s="453"/>
      <c r="G26" s="453"/>
      <c r="H26" s="453"/>
      <c r="I26" s="453"/>
    </row>
    <row r="27" spans="1:9" x14ac:dyDescent="0.25">
      <c r="B27" s="1536"/>
      <c r="C27" s="461"/>
      <c r="D27" s="461"/>
      <c r="E27" s="453"/>
      <c r="F27" s="453"/>
      <c r="G27" s="453"/>
      <c r="H27" s="453"/>
      <c r="I27" s="453"/>
    </row>
    <row r="28" spans="1:9" x14ac:dyDescent="0.25">
      <c r="B28" s="1536"/>
      <c r="C28" s="461"/>
      <c r="D28" s="461"/>
      <c r="E28" s="453"/>
      <c r="F28" s="453"/>
      <c r="G28" s="453"/>
      <c r="H28" s="453"/>
      <c r="I28" s="453"/>
    </row>
    <row r="29" spans="1:9" x14ac:dyDescent="0.25">
      <c r="B29" s="1537"/>
      <c r="C29" s="462"/>
      <c r="D29" s="462"/>
      <c r="E29" s="453"/>
      <c r="F29" s="453"/>
      <c r="G29" s="453"/>
      <c r="H29" s="453"/>
      <c r="I29" s="453"/>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B2:L11"/>
  <sheetViews>
    <sheetView showGridLines="0" workbookViewId="0">
      <selection activeCell="D19" sqref="D19"/>
    </sheetView>
  </sheetViews>
  <sheetFormatPr defaultRowHeight="15" x14ac:dyDescent="0.25"/>
  <sheetData>
    <row r="2" spans="2:12" x14ac:dyDescent="0.25">
      <c r="B2" t="s">
        <v>1763</v>
      </c>
    </row>
    <row r="3" spans="2:12" x14ac:dyDescent="0.25">
      <c r="B3" t="s">
        <v>1764</v>
      </c>
    </row>
    <row r="5" spans="2:12" x14ac:dyDescent="0.25">
      <c r="B5" s="1546" t="s">
        <v>1428</v>
      </c>
      <c r="C5" s="1547"/>
      <c r="D5" s="1547"/>
      <c r="E5" s="1547"/>
      <c r="F5" s="1547"/>
      <c r="G5" s="1547"/>
      <c r="H5" s="1547"/>
      <c r="I5" s="1547"/>
      <c r="J5" s="1547"/>
      <c r="K5" s="1547"/>
      <c r="L5" s="1548"/>
    </row>
    <row r="6" spans="2:12" ht="22.5" customHeight="1" x14ac:dyDescent="0.25"/>
    <row r="7" spans="2:12" ht="22.5" customHeight="1" x14ac:dyDescent="0.25">
      <c r="B7" s="1197"/>
      <c r="C7" s="1197"/>
      <c r="D7" s="1197"/>
      <c r="E7" s="1197"/>
      <c r="F7" s="1197"/>
      <c r="G7" s="1197"/>
      <c r="H7" s="1197"/>
      <c r="I7" s="1197"/>
      <c r="J7" s="1197"/>
      <c r="K7" s="1197"/>
      <c r="L7" s="1197"/>
    </row>
    <row r="8" spans="2:12" ht="22.5" customHeight="1" x14ac:dyDescent="0.25">
      <c r="B8" s="1198"/>
      <c r="C8" s="1198"/>
      <c r="D8" s="1198"/>
      <c r="E8" s="1198"/>
      <c r="F8" s="1198"/>
      <c r="G8" s="1198"/>
      <c r="H8" s="1198"/>
      <c r="I8" s="1198"/>
      <c r="J8" s="1198"/>
      <c r="K8" s="1198"/>
      <c r="L8" s="1198"/>
    </row>
    <row r="9" spans="2:12" ht="22.5" customHeight="1" x14ac:dyDescent="0.25">
      <c r="B9" s="1197"/>
      <c r="C9" s="1197"/>
      <c r="D9" s="1197"/>
      <c r="E9" s="1197"/>
      <c r="F9" s="1197"/>
      <c r="G9" s="1197"/>
      <c r="H9" s="1197"/>
      <c r="I9" s="1197"/>
      <c r="J9" s="1197"/>
      <c r="K9" s="1197"/>
      <c r="L9" s="1197"/>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I78"/>
  <sheetViews>
    <sheetView showGridLines="0" view="pageLayout" zoomScaleNormal="100" workbookViewId="0">
      <selection activeCell="I7" sqref="I7"/>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9" ht="21" x14ac:dyDescent="0.35">
      <c r="A1" s="661" t="s">
        <v>1428</v>
      </c>
      <c r="B1" s="1009"/>
      <c r="C1" s="1009"/>
      <c r="D1" s="1009"/>
      <c r="E1" s="1009"/>
      <c r="F1" s="1009"/>
      <c r="G1" s="1010"/>
      <c r="H1" s="1010"/>
    </row>
    <row r="3" spans="1:9" x14ac:dyDescent="0.25">
      <c r="A3" s="8" t="s">
        <v>1429</v>
      </c>
    </row>
    <row r="4" spans="1:9" ht="15" customHeight="1" x14ac:dyDescent="0.25">
      <c r="A4" s="1551" t="s">
        <v>1430</v>
      </c>
      <c r="B4" s="1551"/>
      <c r="C4" s="1551"/>
      <c r="D4" s="1551"/>
      <c r="E4" s="1551"/>
      <c r="F4" s="1551"/>
      <c r="G4" s="1551"/>
      <c r="H4" s="1551"/>
    </row>
    <row r="5" spans="1:9" ht="41.45" customHeight="1" x14ac:dyDescent="0.25">
      <c r="A5" s="1549" t="s">
        <v>1431</v>
      </c>
      <c r="B5" s="1549" t="s">
        <v>1432</v>
      </c>
      <c r="C5" s="918" t="s">
        <v>1433</v>
      </c>
      <c r="D5" s="918" t="s">
        <v>1434</v>
      </c>
      <c r="E5" s="919" t="s">
        <v>935</v>
      </c>
      <c r="F5" s="919" t="s">
        <v>1435</v>
      </c>
      <c r="G5" s="919" t="s">
        <v>1410</v>
      </c>
      <c r="H5" s="919" t="s">
        <v>1350</v>
      </c>
    </row>
    <row r="6" spans="1:9" x14ac:dyDescent="0.25">
      <c r="A6" s="1550"/>
      <c r="B6" s="1550"/>
      <c r="C6" s="920" t="s">
        <v>6</v>
      </c>
      <c r="D6" s="920" t="s">
        <v>7</v>
      </c>
      <c r="E6" s="920" t="s">
        <v>8</v>
      </c>
      <c r="F6" s="920" t="s">
        <v>43</v>
      </c>
      <c r="G6" s="920" t="s">
        <v>44</v>
      </c>
      <c r="H6" s="920" t="s">
        <v>164</v>
      </c>
    </row>
    <row r="7" spans="1:9" ht="30" x14ac:dyDescent="0.25">
      <c r="A7" s="1296" t="s">
        <v>1436</v>
      </c>
      <c r="B7" s="1011" t="s">
        <v>1437</v>
      </c>
      <c r="C7" s="1011"/>
      <c r="D7" s="1011"/>
      <c r="E7" s="1012">
        <v>0.5</v>
      </c>
      <c r="F7" s="1011"/>
      <c r="G7" s="1011"/>
      <c r="H7" s="1011"/>
      <c r="I7" s="1164"/>
    </row>
    <row r="8" spans="1:9" x14ac:dyDescent="0.25">
      <c r="A8" s="1296"/>
      <c r="B8" s="1011" t="s">
        <v>1438</v>
      </c>
      <c r="C8" s="1011"/>
      <c r="D8" s="1011"/>
      <c r="E8" s="1012">
        <v>0.7</v>
      </c>
      <c r="F8" s="1011"/>
      <c r="G8" s="1011"/>
      <c r="H8" s="1011"/>
    </row>
    <row r="9" spans="1:9" ht="30" x14ac:dyDescent="0.25">
      <c r="A9" s="1296" t="s">
        <v>1439</v>
      </c>
      <c r="B9" s="1011" t="s">
        <v>1437</v>
      </c>
      <c r="C9" s="1011"/>
      <c r="D9" s="1011"/>
      <c r="E9" s="1012">
        <v>0.7</v>
      </c>
      <c r="F9" s="1011"/>
      <c r="G9" s="1011"/>
      <c r="H9" s="1011"/>
    </row>
    <row r="10" spans="1:9" x14ac:dyDescent="0.25">
      <c r="A10" s="1296"/>
      <c r="B10" s="1011" t="s">
        <v>1438</v>
      </c>
      <c r="C10" s="1011"/>
      <c r="D10" s="1011"/>
      <c r="E10" s="1012">
        <v>0.9</v>
      </c>
      <c r="F10" s="1011"/>
      <c r="G10" s="1011"/>
      <c r="H10" s="1011"/>
    </row>
    <row r="11" spans="1:9" ht="30" x14ac:dyDescent="0.25">
      <c r="A11" s="1296" t="s">
        <v>1440</v>
      </c>
      <c r="B11" s="1011" t="s">
        <v>1437</v>
      </c>
      <c r="C11" s="1011"/>
      <c r="D11" s="1011"/>
      <c r="E11" s="1012">
        <v>1.1499999999999999</v>
      </c>
      <c r="F11" s="1011"/>
      <c r="G11" s="1011"/>
      <c r="H11" s="1011"/>
    </row>
    <row r="12" spans="1:9" x14ac:dyDescent="0.25">
      <c r="A12" s="1296"/>
      <c r="B12" s="1011" t="s">
        <v>1438</v>
      </c>
      <c r="C12" s="1011"/>
      <c r="D12" s="1011"/>
      <c r="E12" s="1012">
        <v>1.1499999999999999</v>
      </c>
      <c r="F12" s="1011"/>
      <c r="G12" s="1011"/>
      <c r="H12" s="1011"/>
    </row>
    <row r="13" spans="1:9" ht="30" x14ac:dyDescent="0.25">
      <c r="A13" s="1296" t="s">
        <v>1441</v>
      </c>
      <c r="B13" s="1011" t="s">
        <v>1437</v>
      </c>
      <c r="C13" s="1011"/>
      <c r="D13" s="1011"/>
      <c r="E13" s="1012">
        <v>2.5</v>
      </c>
      <c r="F13" s="1011"/>
      <c r="G13" s="1011"/>
      <c r="H13" s="1011"/>
    </row>
    <row r="14" spans="1:9" x14ac:dyDescent="0.25">
      <c r="A14" s="1296"/>
      <c r="B14" s="1011" t="s">
        <v>1438</v>
      </c>
      <c r="C14" s="1011"/>
      <c r="D14" s="1011"/>
      <c r="E14" s="1012">
        <v>2.5</v>
      </c>
      <c r="F14" s="1011"/>
      <c r="G14" s="1011"/>
      <c r="H14" s="1011"/>
    </row>
    <row r="15" spans="1:9" ht="30" x14ac:dyDescent="0.25">
      <c r="A15" s="1296" t="s">
        <v>1442</v>
      </c>
      <c r="B15" s="1011" t="s">
        <v>1437</v>
      </c>
      <c r="C15" s="1011"/>
      <c r="D15" s="1011"/>
      <c r="E15" s="1013" t="s">
        <v>2059</v>
      </c>
      <c r="F15" s="1011"/>
      <c r="G15" s="1011"/>
      <c r="H15" s="1011"/>
    </row>
    <row r="16" spans="1:9" x14ac:dyDescent="0.25">
      <c r="A16" s="1296"/>
      <c r="B16" s="1011" t="s">
        <v>1438</v>
      </c>
      <c r="C16" s="1011"/>
      <c r="D16" s="1011"/>
      <c r="E16" s="1013" t="s">
        <v>2059</v>
      </c>
      <c r="F16" s="1011"/>
      <c r="G16" s="1011"/>
      <c r="H16" s="1011"/>
    </row>
    <row r="17" spans="1:8" ht="30" x14ac:dyDescent="0.25">
      <c r="A17" s="1296" t="s">
        <v>42</v>
      </c>
      <c r="B17" s="1011" t="s">
        <v>1437</v>
      </c>
      <c r="C17" s="1011"/>
      <c r="D17" s="1011"/>
      <c r="E17" s="1011"/>
      <c r="F17" s="1011"/>
      <c r="G17" s="1011"/>
      <c r="H17" s="1011"/>
    </row>
    <row r="18" spans="1:8" x14ac:dyDescent="0.25">
      <c r="A18" s="1296"/>
      <c r="B18" s="1011" t="s">
        <v>1438</v>
      </c>
      <c r="C18" s="1011"/>
      <c r="D18" s="1011"/>
      <c r="E18" s="1011"/>
      <c r="F18" s="1011"/>
      <c r="G18" s="1011"/>
      <c r="H18" s="1011"/>
    </row>
    <row r="20" spans="1:8" x14ac:dyDescent="0.25">
      <c r="A20" s="8" t="s">
        <v>1444</v>
      </c>
    </row>
    <row r="21" spans="1:8" ht="15" customHeight="1" x14ac:dyDescent="0.25">
      <c r="A21" s="1551" t="s">
        <v>1445</v>
      </c>
      <c r="B21" s="1551"/>
      <c r="C21" s="1551"/>
      <c r="D21" s="1551"/>
      <c r="E21" s="1551"/>
      <c r="F21" s="1551"/>
      <c r="G21" s="1551"/>
      <c r="H21" s="1551"/>
    </row>
    <row r="22" spans="1:8" ht="42.6" customHeight="1" x14ac:dyDescent="0.25">
      <c r="A22" s="1549" t="s">
        <v>1431</v>
      </c>
      <c r="B22" s="1549" t="s">
        <v>1432</v>
      </c>
      <c r="C22" s="918" t="s">
        <v>1433</v>
      </c>
      <c r="D22" s="918" t="s">
        <v>1434</v>
      </c>
      <c r="E22" s="919" t="s">
        <v>935</v>
      </c>
      <c r="F22" s="919" t="s">
        <v>1435</v>
      </c>
      <c r="G22" s="919" t="s">
        <v>1410</v>
      </c>
      <c r="H22" s="919" t="s">
        <v>1350</v>
      </c>
    </row>
    <row r="23" spans="1:8" x14ac:dyDescent="0.25">
      <c r="A23" s="1550"/>
      <c r="B23" s="1550"/>
      <c r="C23" s="920" t="s">
        <v>6</v>
      </c>
      <c r="D23" s="920" t="s">
        <v>7</v>
      </c>
      <c r="E23" s="920" t="s">
        <v>8</v>
      </c>
      <c r="F23" s="920" t="s">
        <v>43</v>
      </c>
      <c r="G23" s="920" t="s">
        <v>44</v>
      </c>
      <c r="H23" s="920" t="s">
        <v>164</v>
      </c>
    </row>
    <row r="24" spans="1:8" ht="30" x14ac:dyDescent="0.25">
      <c r="A24" s="1296" t="s">
        <v>1436</v>
      </c>
      <c r="B24" s="1011" t="s">
        <v>1437</v>
      </c>
      <c r="C24" s="1011"/>
      <c r="D24" s="1011"/>
      <c r="E24" s="1012">
        <v>0.5</v>
      </c>
      <c r="F24" s="1011"/>
      <c r="G24" s="1011"/>
      <c r="H24" s="1011"/>
    </row>
    <row r="25" spans="1:8" x14ac:dyDescent="0.25">
      <c r="A25" s="1296"/>
      <c r="B25" s="1011" t="s">
        <v>1438</v>
      </c>
      <c r="C25" s="1011"/>
      <c r="D25" s="1011"/>
      <c r="E25" s="1012">
        <v>0.7</v>
      </c>
      <c r="F25" s="1011"/>
      <c r="G25" s="1011"/>
      <c r="H25" s="1011"/>
    </row>
    <row r="26" spans="1:8" ht="30" x14ac:dyDescent="0.25">
      <c r="A26" s="1296" t="s">
        <v>1439</v>
      </c>
      <c r="B26" s="1011" t="s">
        <v>1437</v>
      </c>
      <c r="C26" s="1011"/>
      <c r="D26" s="1011"/>
      <c r="E26" s="1012">
        <v>0.7</v>
      </c>
      <c r="F26" s="1011"/>
      <c r="G26" s="1011"/>
      <c r="H26" s="1011"/>
    </row>
    <row r="27" spans="1:8" x14ac:dyDescent="0.25">
      <c r="A27" s="1296"/>
      <c r="B27" s="1011" t="s">
        <v>1438</v>
      </c>
      <c r="C27" s="1011"/>
      <c r="D27" s="1011"/>
      <c r="E27" s="1012">
        <v>0.9</v>
      </c>
      <c r="F27" s="1011"/>
      <c r="G27" s="1011"/>
      <c r="H27" s="1011"/>
    </row>
    <row r="28" spans="1:8" ht="30" x14ac:dyDescent="0.25">
      <c r="A28" s="1296" t="s">
        <v>1440</v>
      </c>
      <c r="B28" s="1011" t="s">
        <v>1437</v>
      </c>
      <c r="C28" s="1011"/>
      <c r="D28" s="1011"/>
      <c r="E28" s="1012">
        <v>1.1499999999999999</v>
      </c>
      <c r="F28" s="1011"/>
      <c r="G28" s="1011"/>
      <c r="H28" s="1011"/>
    </row>
    <row r="29" spans="1:8" x14ac:dyDescent="0.25">
      <c r="A29" s="1296"/>
      <c r="B29" s="1011" t="s">
        <v>1438</v>
      </c>
      <c r="C29" s="1011"/>
      <c r="D29" s="1011"/>
      <c r="E29" s="1012">
        <v>1.1499999999999999</v>
      </c>
      <c r="F29" s="1011"/>
      <c r="G29" s="1011"/>
      <c r="H29" s="1011"/>
    </row>
    <row r="30" spans="1:8" ht="30" x14ac:dyDescent="0.25">
      <c r="A30" s="1296" t="s">
        <v>1441</v>
      </c>
      <c r="B30" s="1011" t="s">
        <v>1437</v>
      </c>
      <c r="C30" s="1011"/>
      <c r="D30" s="1011"/>
      <c r="E30" s="1012">
        <v>2.5</v>
      </c>
      <c r="F30" s="1011"/>
      <c r="G30" s="1011"/>
      <c r="H30" s="1011"/>
    </row>
    <row r="31" spans="1:8" x14ac:dyDescent="0.25">
      <c r="A31" s="1296"/>
      <c r="B31" s="1011" t="s">
        <v>1438</v>
      </c>
      <c r="C31" s="1011"/>
      <c r="D31" s="1011"/>
      <c r="E31" s="1012">
        <v>2.5</v>
      </c>
      <c r="F31" s="1011"/>
      <c r="G31" s="1011"/>
      <c r="H31" s="1011"/>
    </row>
    <row r="32" spans="1:8" ht="30" x14ac:dyDescent="0.25">
      <c r="A32" s="1296" t="s">
        <v>1442</v>
      </c>
      <c r="B32" s="1011" t="s">
        <v>1437</v>
      </c>
      <c r="C32" s="1011"/>
      <c r="D32" s="1011"/>
      <c r="E32" s="1013" t="s">
        <v>1443</v>
      </c>
      <c r="F32" s="1011"/>
      <c r="G32" s="1011"/>
      <c r="H32" s="1011"/>
    </row>
    <row r="33" spans="1:8" x14ac:dyDescent="0.25">
      <c r="A33" s="1296"/>
      <c r="B33" s="1011" t="s">
        <v>1438</v>
      </c>
      <c r="C33" s="1011"/>
      <c r="D33" s="1011"/>
      <c r="E33" s="1013" t="s">
        <v>1443</v>
      </c>
      <c r="F33" s="1011"/>
      <c r="G33" s="1011"/>
      <c r="H33" s="1011"/>
    </row>
    <row r="34" spans="1:8" ht="30" x14ac:dyDescent="0.25">
      <c r="A34" s="1296" t="s">
        <v>42</v>
      </c>
      <c r="B34" s="1011" t="s">
        <v>1437</v>
      </c>
      <c r="C34" s="1011"/>
      <c r="D34" s="1011"/>
      <c r="E34" s="1011"/>
      <c r="F34" s="1011"/>
      <c r="G34" s="1011"/>
      <c r="H34" s="1011"/>
    </row>
    <row r="35" spans="1:8" x14ac:dyDescent="0.25">
      <c r="A35" s="1296"/>
      <c r="B35" s="1011" t="s">
        <v>1438</v>
      </c>
      <c r="C35" s="1011"/>
      <c r="D35" s="1011"/>
      <c r="E35" s="1011"/>
      <c r="F35" s="1011"/>
      <c r="G35" s="1011"/>
      <c r="H35" s="1011"/>
    </row>
    <row r="37" spans="1:8" x14ac:dyDescent="0.25">
      <c r="A37" s="8" t="s">
        <v>1446</v>
      </c>
    </row>
    <row r="38" spans="1:8" ht="15" customHeight="1" x14ac:dyDescent="0.25">
      <c r="A38" s="1551" t="s">
        <v>1447</v>
      </c>
      <c r="B38" s="1551"/>
      <c r="C38" s="1551"/>
      <c r="D38" s="1551"/>
      <c r="E38" s="1551"/>
      <c r="F38" s="1551"/>
      <c r="G38" s="1551"/>
      <c r="H38" s="1551"/>
    </row>
    <row r="39" spans="1:8" ht="40.15" customHeight="1" x14ac:dyDescent="0.25">
      <c r="A39" s="1552" t="s">
        <v>1431</v>
      </c>
      <c r="B39" s="1549" t="s">
        <v>1432</v>
      </c>
      <c r="C39" s="918" t="s">
        <v>1433</v>
      </c>
      <c r="D39" s="918" t="s">
        <v>1434</v>
      </c>
      <c r="E39" s="919" t="s">
        <v>935</v>
      </c>
      <c r="F39" s="919" t="s">
        <v>1435</v>
      </c>
      <c r="G39" s="919" t="s">
        <v>1410</v>
      </c>
      <c r="H39" s="919" t="s">
        <v>1350</v>
      </c>
    </row>
    <row r="40" spans="1:8" x14ac:dyDescent="0.25">
      <c r="A40" s="1553"/>
      <c r="B40" s="1550"/>
      <c r="C40" s="1013" t="s">
        <v>6</v>
      </c>
      <c r="D40" s="1013" t="s">
        <v>7</v>
      </c>
      <c r="E40" s="1013" t="s">
        <v>8</v>
      </c>
      <c r="F40" s="1013" t="s">
        <v>43</v>
      </c>
      <c r="G40" s="1013" t="s">
        <v>44</v>
      </c>
      <c r="H40" s="1013" t="s">
        <v>164</v>
      </c>
    </row>
    <row r="41" spans="1:8" ht="30" x14ac:dyDescent="0.25">
      <c r="A41" s="1296" t="s">
        <v>1436</v>
      </c>
      <c r="B41" s="1011" t="s">
        <v>1437</v>
      </c>
      <c r="C41" s="1011"/>
      <c r="D41" s="1011"/>
      <c r="E41" s="1012">
        <v>0.5</v>
      </c>
      <c r="F41" s="1011"/>
      <c r="G41" s="1011"/>
      <c r="H41" s="1011"/>
    </row>
    <row r="42" spans="1:8" x14ac:dyDescent="0.25">
      <c r="A42" s="1296"/>
      <c r="B42" s="1011" t="s">
        <v>1438</v>
      </c>
      <c r="C42" s="1011"/>
      <c r="D42" s="1011"/>
      <c r="E42" s="1012">
        <v>0.7</v>
      </c>
      <c r="F42" s="1011"/>
      <c r="G42" s="1011"/>
      <c r="H42" s="1011"/>
    </row>
    <row r="43" spans="1:8" ht="30" x14ac:dyDescent="0.25">
      <c r="A43" s="1296" t="s">
        <v>1439</v>
      </c>
      <c r="B43" s="1011" t="s">
        <v>1437</v>
      </c>
      <c r="C43" s="1011"/>
      <c r="D43" s="1011"/>
      <c r="E43" s="1012">
        <v>0.7</v>
      </c>
      <c r="F43" s="1011"/>
      <c r="G43" s="1011"/>
      <c r="H43" s="1011"/>
    </row>
    <row r="44" spans="1:8" x14ac:dyDescent="0.25">
      <c r="A44" s="1296"/>
      <c r="B44" s="1011" t="s">
        <v>1438</v>
      </c>
      <c r="C44" s="1011"/>
      <c r="D44" s="1011"/>
      <c r="E44" s="1012">
        <v>0.9</v>
      </c>
      <c r="F44" s="1011"/>
      <c r="G44" s="1011"/>
      <c r="H44" s="1011"/>
    </row>
    <row r="45" spans="1:8" ht="30" x14ac:dyDescent="0.25">
      <c r="A45" s="1296" t="s">
        <v>1440</v>
      </c>
      <c r="B45" s="1011" t="s">
        <v>1437</v>
      </c>
      <c r="C45" s="1011"/>
      <c r="D45" s="1011"/>
      <c r="E45" s="1012">
        <v>1.1499999999999999</v>
      </c>
      <c r="F45" s="1011"/>
      <c r="G45" s="1011"/>
      <c r="H45" s="1011"/>
    </row>
    <row r="46" spans="1:8" x14ac:dyDescent="0.25">
      <c r="A46" s="1296"/>
      <c r="B46" s="1011" t="s">
        <v>1438</v>
      </c>
      <c r="C46" s="1011"/>
      <c r="D46" s="1011"/>
      <c r="E46" s="1012">
        <v>1.1499999999999999</v>
      </c>
      <c r="F46" s="1011"/>
      <c r="G46" s="1011"/>
      <c r="H46" s="1011"/>
    </row>
    <row r="47" spans="1:8" ht="30" x14ac:dyDescent="0.25">
      <c r="A47" s="1296" t="s">
        <v>1441</v>
      </c>
      <c r="B47" s="1011" t="s">
        <v>1437</v>
      </c>
      <c r="C47" s="1011"/>
      <c r="D47" s="1011"/>
      <c r="E47" s="1012">
        <v>2.5</v>
      </c>
      <c r="F47" s="1011"/>
      <c r="G47" s="1011"/>
      <c r="H47" s="1011"/>
    </row>
    <row r="48" spans="1:8" x14ac:dyDescent="0.25">
      <c r="A48" s="1296"/>
      <c r="B48" s="1011" t="s">
        <v>1438</v>
      </c>
      <c r="C48" s="1011"/>
      <c r="D48" s="1011"/>
      <c r="E48" s="1012">
        <v>2.5</v>
      </c>
      <c r="F48" s="1011"/>
      <c r="G48" s="1011"/>
      <c r="H48" s="1011"/>
    </row>
    <row r="49" spans="1:8" ht="30" x14ac:dyDescent="0.25">
      <c r="A49" s="1296" t="s">
        <v>1442</v>
      </c>
      <c r="B49" s="1011" t="s">
        <v>1437</v>
      </c>
      <c r="C49" s="1011"/>
      <c r="D49" s="1011"/>
      <c r="E49" s="1013" t="s">
        <v>1443</v>
      </c>
      <c r="F49" s="1011"/>
      <c r="G49" s="1011"/>
      <c r="H49" s="1011"/>
    </row>
    <row r="50" spans="1:8" x14ac:dyDescent="0.25">
      <c r="A50" s="1296"/>
      <c r="B50" s="1011" t="s">
        <v>1438</v>
      </c>
      <c r="C50" s="1011"/>
      <c r="D50" s="1011"/>
      <c r="E50" s="1013" t="s">
        <v>1443</v>
      </c>
      <c r="F50" s="1011"/>
      <c r="G50" s="1011"/>
      <c r="H50" s="1011"/>
    </row>
    <row r="51" spans="1:8" ht="30" x14ac:dyDescent="0.25">
      <c r="A51" s="1296" t="s">
        <v>42</v>
      </c>
      <c r="B51" s="1011" t="s">
        <v>1437</v>
      </c>
      <c r="C51" s="1011"/>
      <c r="D51" s="1011"/>
      <c r="E51" s="1011"/>
      <c r="F51" s="1011"/>
      <c r="G51" s="1011"/>
      <c r="H51" s="1011"/>
    </row>
    <row r="52" spans="1:8" x14ac:dyDescent="0.25">
      <c r="A52" s="1296"/>
      <c r="B52" s="1011" t="s">
        <v>1438</v>
      </c>
      <c r="C52" s="1011"/>
      <c r="D52" s="1011"/>
      <c r="E52" s="1011"/>
      <c r="F52" s="1011"/>
      <c r="G52" s="1011"/>
      <c r="H52" s="1011"/>
    </row>
    <row r="54" spans="1:8" x14ac:dyDescent="0.25">
      <c r="A54" s="8" t="s">
        <v>1448</v>
      </c>
    </row>
    <row r="55" spans="1:8" ht="15" customHeight="1" x14ac:dyDescent="0.25">
      <c r="A55" s="1551" t="s">
        <v>1449</v>
      </c>
      <c r="B55" s="1551"/>
      <c r="C55" s="1551"/>
      <c r="D55" s="1551"/>
      <c r="E55" s="1551"/>
      <c r="F55" s="1551"/>
      <c r="G55" s="1551"/>
      <c r="H55" s="1551"/>
    </row>
    <row r="56" spans="1:8" ht="40.9" customHeight="1" x14ac:dyDescent="0.25">
      <c r="A56" s="1552" t="s">
        <v>1431</v>
      </c>
      <c r="B56" s="1549" t="s">
        <v>1432</v>
      </c>
      <c r="C56" s="918" t="s">
        <v>1433</v>
      </c>
      <c r="D56" s="918" t="s">
        <v>1434</v>
      </c>
      <c r="E56" s="919" t="s">
        <v>935</v>
      </c>
      <c r="F56" s="919" t="s">
        <v>1435</v>
      </c>
      <c r="G56" s="919" t="s">
        <v>1410</v>
      </c>
      <c r="H56" s="919" t="s">
        <v>1350</v>
      </c>
    </row>
    <row r="57" spans="1:8" x14ac:dyDescent="0.25">
      <c r="A57" s="1553"/>
      <c r="B57" s="1550"/>
      <c r="C57" s="1013" t="s">
        <v>6</v>
      </c>
      <c r="D57" s="1013" t="s">
        <v>7</v>
      </c>
      <c r="E57" s="1013" t="s">
        <v>8</v>
      </c>
      <c r="F57" s="1013" t="s">
        <v>43</v>
      </c>
      <c r="G57" s="1013" t="s">
        <v>44</v>
      </c>
      <c r="H57" s="1013" t="s">
        <v>164</v>
      </c>
    </row>
    <row r="58" spans="1:8" ht="30" x14ac:dyDescent="0.25">
      <c r="A58" s="1296" t="s">
        <v>1436</v>
      </c>
      <c r="B58" s="1011" t="s">
        <v>1437</v>
      </c>
      <c r="C58" s="1011"/>
      <c r="D58" s="1011"/>
      <c r="E58" s="1012">
        <v>0.5</v>
      </c>
      <c r="F58" s="1011"/>
      <c r="G58" s="1011"/>
      <c r="H58" s="1011"/>
    </row>
    <row r="59" spans="1:8" x14ac:dyDescent="0.25">
      <c r="A59" s="1296"/>
      <c r="B59" s="1011" t="s">
        <v>1438</v>
      </c>
      <c r="C59" s="1011"/>
      <c r="D59" s="1011"/>
      <c r="E59" s="1012">
        <v>0.7</v>
      </c>
      <c r="F59" s="1011"/>
      <c r="G59" s="1011"/>
      <c r="H59" s="1011"/>
    </row>
    <row r="60" spans="1:8" ht="30" x14ac:dyDescent="0.25">
      <c r="A60" s="1296" t="s">
        <v>1439</v>
      </c>
      <c r="B60" s="1011" t="s">
        <v>1437</v>
      </c>
      <c r="C60" s="1011"/>
      <c r="D60" s="1011"/>
      <c r="E60" s="1012">
        <v>0.7</v>
      </c>
      <c r="F60" s="1011"/>
      <c r="G60" s="1011"/>
      <c r="H60" s="1011"/>
    </row>
    <row r="61" spans="1:8" x14ac:dyDescent="0.25">
      <c r="A61" s="1296"/>
      <c r="B61" s="1011" t="s">
        <v>1438</v>
      </c>
      <c r="C61" s="1011"/>
      <c r="D61" s="1011"/>
      <c r="E61" s="1012">
        <v>0.9</v>
      </c>
      <c r="F61" s="1011"/>
      <c r="G61" s="1011"/>
      <c r="H61" s="1011"/>
    </row>
    <row r="62" spans="1:8" ht="30" x14ac:dyDescent="0.25">
      <c r="A62" s="1296" t="s">
        <v>1440</v>
      </c>
      <c r="B62" s="1011" t="s">
        <v>1437</v>
      </c>
      <c r="C62" s="1011"/>
      <c r="D62" s="1011"/>
      <c r="E62" s="1012">
        <v>1.1499999999999999</v>
      </c>
      <c r="F62" s="1011"/>
      <c r="G62" s="1011"/>
      <c r="H62" s="1011"/>
    </row>
    <row r="63" spans="1:8" x14ac:dyDescent="0.25">
      <c r="A63" s="1296"/>
      <c r="B63" s="1011" t="s">
        <v>1438</v>
      </c>
      <c r="C63" s="1011"/>
      <c r="D63" s="1011"/>
      <c r="E63" s="1012">
        <v>1.1499999999999999</v>
      </c>
      <c r="F63" s="1011"/>
      <c r="G63" s="1011"/>
      <c r="H63" s="1011"/>
    </row>
    <row r="64" spans="1:8" ht="30" x14ac:dyDescent="0.25">
      <c r="A64" s="1296" t="s">
        <v>1441</v>
      </c>
      <c r="B64" s="1011" t="s">
        <v>1437</v>
      </c>
      <c r="C64" s="1011"/>
      <c r="D64" s="1011"/>
      <c r="E64" s="1012">
        <v>2.5</v>
      </c>
      <c r="F64" s="1011"/>
      <c r="G64" s="1011"/>
      <c r="H64" s="1011"/>
    </row>
    <row r="65" spans="1:8" x14ac:dyDescent="0.25">
      <c r="A65" s="1296"/>
      <c r="B65" s="1011" t="s">
        <v>1438</v>
      </c>
      <c r="C65" s="1011"/>
      <c r="D65" s="1011"/>
      <c r="E65" s="1012">
        <v>2.5</v>
      </c>
      <c r="F65" s="1011"/>
      <c r="G65" s="1011"/>
      <c r="H65" s="1011"/>
    </row>
    <row r="66" spans="1:8" ht="30" x14ac:dyDescent="0.25">
      <c r="A66" s="1296" t="s">
        <v>1442</v>
      </c>
      <c r="B66" s="1011" t="s">
        <v>1437</v>
      </c>
      <c r="C66" s="1011"/>
      <c r="D66" s="1011"/>
      <c r="E66" s="1013" t="s">
        <v>1443</v>
      </c>
      <c r="F66" s="1011"/>
      <c r="G66" s="1011"/>
      <c r="H66" s="1011"/>
    </row>
    <row r="67" spans="1:8" x14ac:dyDescent="0.25">
      <c r="A67" s="1296"/>
      <c r="B67" s="1011" t="s">
        <v>1438</v>
      </c>
      <c r="C67" s="1011"/>
      <c r="D67" s="1011"/>
      <c r="E67" s="1013" t="s">
        <v>1443</v>
      </c>
      <c r="F67" s="1011"/>
      <c r="G67" s="1011"/>
      <c r="H67" s="1011"/>
    </row>
    <row r="68" spans="1:8" ht="30" x14ac:dyDescent="0.25">
      <c r="A68" s="1296" t="s">
        <v>42</v>
      </c>
      <c r="B68" s="1011" t="s">
        <v>1437</v>
      </c>
      <c r="C68" s="1011"/>
      <c r="D68" s="1011"/>
      <c r="E68" s="1011"/>
      <c r="F68" s="1011"/>
      <c r="G68" s="1011"/>
      <c r="H68" s="1011"/>
    </row>
    <row r="69" spans="1:8" x14ac:dyDescent="0.25">
      <c r="A69" s="1296"/>
      <c r="B69" s="1011" t="s">
        <v>1438</v>
      </c>
      <c r="C69" s="1011"/>
      <c r="D69" s="1011"/>
      <c r="E69" s="1011"/>
      <c r="F69" s="1011"/>
      <c r="G69" s="1011"/>
      <c r="H69" s="1011"/>
    </row>
    <row r="71" spans="1:8" x14ac:dyDescent="0.25">
      <c r="A71" s="8" t="s">
        <v>1450</v>
      </c>
    </row>
    <row r="72" spans="1:8" x14ac:dyDescent="0.25">
      <c r="A72" s="1397" t="s">
        <v>1451</v>
      </c>
      <c r="B72" s="1397"/>
      <c r="C72" s="1397"/>
      <c r="D72" s="1397"/>
      <c r="E72" s="1397"/>
      <c r="F72" s="1397"/>
      <c r="G72" s="1397"/>
    </row>
    <row r="73" spans="1:8" ht="30" x14ac:dyDescent="0.25">
      <c r="A73" s="1549" t="s">
        <v>1452</v>
      </c>
      <c r="B73" s="918" t="s">
        <v>1433</v>
      </c>
      <c r="C73" s="918" t="s">
        <v>1434</v>
      </c>
      <c r="D73" s="919" t="s">
        <v>935</v>
      </c>
      <c r="E73" s="919" t="s">
        <v>1435</v>
      </c>
      <c r="F73" s="919" t="s">
        <v>1410</v>
      </c>
      <c r="G73" s="919" t="s">
        <v>1350</v>
      </c>
    </row>
    <row r="74" spans="1:8" x14ac:dyDescent="0.25">
      <c r="A74" s="1550"/>
      <c r="B74" s="1013" t="s">
        <v>6</v>
      </c>
      <c r="C74" s="1013" t="s">
        <v>7</v>
      </c>
      <c r="D74" s="1013" t="s">
        <v>8</v>
      </c>
      <c r="E74" s="1013" t="s">
        <v>43</v>
      </c>
      <c r="F74" s="1013" t="s">
        <v>44</v>
      </c>
      <c r="G74" s="1013" t="s">
        <v>164</v>
      </c>
    </row>
    <row r="75" spans="1:8" ht="90" x14ac:dyDescent="0.25">
      <c r="A75" s="1011" t="s">
        <v>1453</v>
      </c>
      <c r="B75" s="1011"/>
      <c r="C75" s="1011"/>
      <c r="D75" s="1012">
        <v>1.9</v>
      </c>
      <c r="E75" s="1011"/>
      <c r="F75" s="1011"/>
      <c r="G75" s="1011"/>
    </row>
    <row r="76" spans="1:8" ht="90" x14ac:dyDescent="0.25">
      <c r="A76" s="1011" t="s">
        <v>1454</v>
      </c>
      <c r="B76" s="1011"/>
      <c r="C76" s="1011"/>
      <c r="D76" s="1012">
        <v>2.9</v>
      </c>
      <c r="E76" s="1011"/>
      <c r="F76" s="1011"/>
      <c r="G76" s="1011"/>
    </row>
    <row r="77" spans="1:8" ht="30" x14ac:dyDescent="0.25">
      <c r="A77" s="1011" t="s">
        <v>1455</v>
      </c>
      <c r="B77" s="1011"/>
      <c r="C77" s="1011"/>
      <c r="D77" s="1012">
        <v>3.7</v>
      </c>
      <c r="E77" s="1011"/>
      <c r="F77" s="1011"/>
      <c r="G77" s="1011"/>
    </row>
    <row r="78" spans="1:8" x14ac:dyDescent="0.25">
      <c r="A78" s="1011" t="s">
        <v>42</v>
      </c>
      <c r="B78" s="1011"/>
      <c r="C78" s="1011"/>
      <c r="D78" s="1011"/>
      <c r="E78" s="1011"/>
      <c r="F78" s="1011"/>
      <c r="G78" s="1011"/>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87" fitToHeight="0" orientation="landscape" r:id="rId1"/>
  <headerFooter>
    <oddHeader>&amp;CCS
Příloha XXIII</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1765</v>
      </c>
    </row>
    <row r="3" spans="2:12" x14ac:dyDescent="0.25">
      <c r="B3" t="s">
        <v>1766</v>
      </c>
    </row>
    <row r="5" spans="2:12" x14ac:dyDescent="0.25">
      <c r="B5" s="1199" t="s">
        <v>1456</v>
      </c>
      <c r="C5" s="1200"/>
      <c r="D5" s="1200"/>
      <c r="E5" s="1200"/>
      <c r="F5" s="1200"/>
      <c r="G5" s="1200"/>
      <c r="H5" s="1200"/>
      <c r="I5" s="1200"/>
      <c r="J5" s="1200"/>
      <c r="K5" s="1200"/>
      <c r="L5" s="1201"/>
    </row>
    <row r="6" spans="2:12" x14ac:dyDescent="0.25">
      <c r="B6" s="1202" t="s">
        <v>1457</v>
      </c>
      <c r="C6" s="1198"/>
      <c r="D6" s="1198"/>
      <c r="E6" s="1198"/>
      <c r="F6" s="1198"/>
      <c r="G6" s="1198"/>
      <c r="H6" s="1198"/>
      <c r="I6" s="1198"/>
      <c r="J6" s="1198"/>
      <c r="K6" s="1198"/>
      <c r="L6" s="1203"/>
    </row>
    <row r="7" spans="2:12" ht="22.5" customHeight="1" x14ac:dyDescent="0.25">
      <c r="B7" s="1202" t="s">
        <v>1458</v>
      </c>
      <c r="C7" s="1198"/>
      <c r="D7" s="1198"/>
      <c r="E7" s="1198"/>
      <c r="F7" s="1198"/>
      <c r="G7" s="1198"/>
      <c r="H7" s="1198"/>
      <c r="I7" s="1198"/>
      <c r="J7" s="1198"/>
      <c r="K7" s="1198"/>
      <c r="L7" s="1203"/>
    </row>
    <row r="8" spans="2:12" x14ac:dyDescent="0.25">
      <c r="B8" s="1202" t="s">
        <v>1459</v>
      </c>
      <c r="C8" s="1198"/>
      <c r="D8" s="1198"/>
      <c r="E8" s="1198"/>
      <c r="F8" s="1198"/>
      <c r="G8" s="1198"/>
      <c r="H8" s="1198"/>
      <c r="I8" s="1198"/>
      <c r="J8" s="1198"/>
      <c r="K8" s="1198"/>
      <c r="L8" s="1203"/>
    </row>
    <row r="9" spans="2:12" ht="22.5" customHeight="1" x14ac:dyDescent="0.25">
      <c r="B9" s="1202" t="s">
        <v>1460</v>
      </c>
      <c r="C9" s="1198"/>
      <c r="D9" s="1198"/>
      <c r="E9" s="1198"/>
      <c r="F9" s="1198"/>
      <c r="G9" s="1198"/>
      <c r="H9" s="1198"/>
      <c r="I9" s="1198"/>
      <c r="J9" s="1198"/>
      <c r="K9" s="1198"/>
      <c r="L9" s="1203"/>
    </row>
    <row r="10" spans="2:12" ht="22.5" customHeight="1" x14ac:dyDescent="0.25">
      <c r="B10" s="1202" t="s">
        <v>1461</v>
      </c>
      <c r="C10" s="1198"/>
      <c r="D10" s="1198"/>
      <c r="E10" s="1198"/>
      <c r="F10" s="1198"/>
      <c r="G10" s="1198"/>
      <c r="H10" s="1198"/>
      <c r="I10" s="1198"/>
      <c r="J10" s="1198"/>
      <c r="K10" s="1198"/>
      <c r="L10" s="1203"/>
    </row>
    <row r="11" spans="2:12" x14ac:dyDescent="0.25">
      <c r="B11" s="1202" t="s">
        <v>1462</v>
      </c>
      <c r="C11" s="1198"/>
      <c r="D11" s="1198"/>
      <c r="E11" s="1198"/>
      <c r="F11" s="1198"/>
      <c r="G11" s="1198"/>
      <c r="H11" s="1198"/>
      <c r="I11" s="1198"/>
      <c r="J11" s="1198"/>
      <c r="K11" s="1198"/>
      <c r="L11" s="1203"/>
    </row>
    <row r="12" spans="2:12" ht="22.5" customHeight="1" x14ac:dyDescent="0.25">
      <c r="B12" s="1202" t="s">
        <v>1463</v>
      </c>
      <c r="C12" s="1198"/>
      <c r="D12" s="1198"/>
      <c r="E12" s="1198"/>
      <c r="F12" s="1198"/>
      <c r="G12" s="1198"/>
      <c r="H12" s="1198"/>
      <c r="I12" s="1198"/>
      <c r="J12" s="1198"/>
      <c r="K12" s="1198"/>
      <c r="L12" s="1203"/>
    </row>
    <row r="13" spans="2:12" ht="22.5" customHeight="1" x14ac:dyDescent="0.25">
      <c r="B13" s="1204" t="s">
        <v>1464</v>
      </c>
      <c r="C13" s="1205"/>
      <c r="D13" s="1205"/>
      <c r="E13" s="1205"/>
      <c r="F13" s="1205"/>
      <c r="G13" s="1205"/>
      <c r="H13" s="1205"/>
      <c r="I13" s="1205"/>
      <c r="J13" s="1205"/>
      <c r="K13" s="1205"/>
      <c r="L13" s="1206"/>
    </row>
    <row r="14" spans="2:12" ht="22.5" customHeight="1" x14ac:dyDescent="0.25"/>
    <row r="15" spans="2:12" ht="22.5" customHeight="1" x14ac:dyDescent="0.25">
      <c r="B15" s="1197"/>
      <c r="C15" s="1197"/>
      <c r="D15" s="1197"/>
      <c r="E15" s="1197"/>
      <c r="F15" s="1197"/>
      <c r="G15" s="1197"/>
      <c r="H15" s="1197"/>
      <c r="I15" s="1197"/>
      <c r="J15" s="1197"/>
      <c r="K15" s="1197"/>
      <c r="L15" s="1197"/>
    </row>
    <row r="16" spans="2:12" ht="22.5" customHeight="1" x14ac:dyDescent="0.25">
      <c r="B16" s="1198"/>
      <c r="C16" s="1198"/>
      <c r="D16" s="1198"/>
      <c r="E16" s="1198"/>
      <c r="F16" s="1198"/>
      <c r="G16" s="1198"/>
      <c r="H16" s="1198"/>
      <c r="I16" s="1198"/>
      <c r="J16" s="1198"/>
      <c r="K16" s="1198"/>
      <c r="L16" s="1198"/>
    </row>
    <row r="17" spans="2:12" ht="22.5" customHeight="1" x14ac:dyDescent="0.25">
      <c r="B17" s="1197"/>
      <c r="C17" s="1197"/>
      <c r="D17" s="1197"/>
      <c r="E17" s="1197"/>
      <c r="F17" s="1197"/>
      <c r="G17" s="1197"/>
      <c r="H17" s="1197"/>
      <c r="I17" s="1197"/>
      <c r="J17" s="1197"/>
      <c r="K17" s="1197"/>
      <c r="L17" s="1197"/>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8"/>
  <sheetViews>
    <sheetView showGridLines="0" view="pageLayout" zoomScaleNormal="100" workbookViewId="0">
      <selection sqref="A1:D1"/>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554" t="s">
        <v>1456</v>
      </c>
      <c r="B1" s="1555"/>
      <c r="C1" s="1555"/>
      <c r="D1" s="1555"/>
    </row>
    <row r="2" spans="1:4" s="2" customFormat="1" x14ac:dyDescent="0.25">
      <c r="C2" s="475" t="s">
        <v>1465</v>
      </c>
    </row>
    <row r="3" spans="1:4" ht="73.5" customHeight="1" x14ac:dyDescent="0.25">
      <c r="A3" s="819" t="s">
        <v>116</v>
      </c>
      <c r="B3" s="820" t="s">
        <v>1916</v>
      </c>
      <c r="C3" s="818"/>
    </row>
    <row r="4" spans="1:4" ht="74.25" customHeight="1" x14ac:dyDescent="0.25">
      <c r="A4" s="819" t="s">
        <v>118</v>
      </c>
      <c r="B4" s="821" t="s">
        <v>1917</v>
      </c>
      <c r="C4" s="818"/>
    </row>
    <row r="5" spans="1:4" ht="60.75" customHeight="1" x14ac:dyDescent="0.25">
      <c r="A5" s="819" t="s">
        <v>152</v>
      </c>
      <c r="B5" s="820" t="s">
        <v>1918</v>
      </c>
      <c r="C5" s="818"/>
    </row>
    <row r="6" spans="1:4" ht="68.25" customHeight="1" x14ac:dyDescent="0.25">
      <c r="A6" s="822" t="s">
        <v>137</v>
      </c>
      <c r="B6" s="820" t="s">
        <v>1919</v>
      </c>
      <c r="C6" s="818"/>
    </row>
    <row r="7" spans="1:4" ht="52.5" customHeight="1" x14ac:dyDescent="0.25">
      <c r="A7" s="822" t="s">
        <v>139</v>
      </c>
      <c r="B7" s="821" t="s">
        <v>1920</v>
      </c>
      <c r="C7" s="818"/>
    </row>
    <row r="8" spans="1:4" x14ac:dyDescent="0.25">
      <c r="A8" s="476"/>
      <c r="B8" s="477"/>
      <c r="C8" s="75"/>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K38"/>
  <sheetViews>
    <sheetView showGridLines="0" view="pageLayout" topLeftCell="A2" zoomScale="90" zoomScaleNormal="80" zoomScalePageLayoutView="90" workbookViewId="0">
      <selection activeCell="F19" sqref="F19"/>
    </sheetView>
  </sheetViews>
  <sheetFormatPr defaultColWidth="9.140625" defaultRowHeight="15" x14ac:dyDescent="0.25"/>
  <cols>
    <col min="1" max="1" width="9.140625" style="57"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823" t="s">
        <v>1457</v>
      </c>
      <c r="B1" s="57"/>
    </row>
    <row r="2" spans="1:11" ht="15.75" x14ac:dyDescent="0.25">
      <c r="A2" s="478" t="s">
        <v>218</v>
      </c>
    </row>
    <row r="3" spans="1:11" x14ac:dyDescent="0.25">
      <c r="A3" s="479"/>
      <c r="B3" s="240"/>
      <c r="C3" s="480"/>
      <c r="D3" s="480"/>
      <c r="E3" s="480"/>
      <c r="F3" s="480"/>
      <c r="G3" s="480"/>
      <c r="H3" s="480"/>
      <c r="I3" s="480"/>
      <c r="J3" s="480"/>
      <c r="K3" s="481"/>
    </row>
    <row r="4" spans="1:11" x14ac:dyDescent="0.25">
      <c r="A4" s="824">
        <v>1000</v>
      </c>
      <c r="B4" s="825"/>
      <c r="C4" s="826" t="s">
        <v>6</v>
      </c>
      <c r="D4" s="826" t="s">
        <v>7</v>
      </c>
      <c r="E4" s="826" t="s">
        <v>8</v>
      </c>
      <c r="F4" s="826" t="s">
        <v>43</v>
      </c>
      <c r="G4" s="826" t="s">
        <v>44</v>
      </c>
      <c r="H4" s="826" t="s">
        <v>164</v>
      </c>
      <c r="I4" s="826" t="s">
        <v>165</v>
      </c>
      <c r="J4" s="826" t="s">
        <v>197</v>
      </c>
      <c r="K4" s="482"/>
    </row>
    <row r="5" spans="1:11" ht="84" customHeight="1" x14ac:dyDescent="0.25">
      <c r="A5" s="824"/>
      <c r="B5" s="825"/>
      <c r="C5" s="826" t="s">
        <v>1466</v>
      </c>
      <c r="D5" s="826" t="s">
        <v>1467</v>
      </c>
      <c r="E5" s="826" t="s">
        <v>1468</v>
      </c>
      <c r="F5" s="826" t="s">
        <v>1921</v>
      </c>
      <c r="G5" s="826" t="s">
        <v>1469</v>
      </c>
      <c r="H5" s="826" t="s">
        <v>1470</v>
      </c>
      <c r="I5" s="826" t="s">
        <v>1435</v>
      </c>
      <c r="J5" s="826" t="s">
        <v>1471</v>
      </c>
      <c r="K5" s="482"/>
    </row>
    <row r="6" spans="1:11" ht="32.25" customHeight="1" x14ac:dyDescent="0.25">
      <c r="A6" s="794" t="s">
        <v>1922</v>
      </c>
      <c r="B6" s="827" t="s">
        <v>1472</v>
      </c>
      <c r="C6" s="1080" t="e">
        <f>('[7]C_34.02'!N8)/1000</f>
        <v>#REF!</v>
      </c>
      <c r="D6" s="1080" t="e">
        <f>('[7]C_34.02'!O8)/1000</f>
        <v>#REF!</v>
      </c>
      <c r="E6" s="1082"/>
      <c r="F6" s="1083" t="s">
        <v>2126</v>
      </c>
      <c r="G6" s="1080" t="e">
        <f>('[7]C_34.02'!S8)/1000</f>
        <v>#REF!</v>
      </c>
      <c r="H6" s="1080" t="e">
        <f>('[7]C_34.02'!T8)/1000</f>
        <v>#REF!</v>
      </c>
      <c r="I6" s="1080" t="e">
        <f>('[7]C_34.02'!U8)/1000</f>
        <v>#REF!</v>
      </c>
      <c r="J6" s="1080" t="e">
        <f>('[7]C_34.02'!X8)/1000</f>
        <v>#REF!</v>
      </c>
      <c r="K6" s="482"/>
    </row>
    <row r="7" spans="1:11" ht="25.5" customHeight="1" x14ac:dyDescent="0.25">
      <c r="A7" s="794" t="s">
        <v>1923</v>
      </c>
      <c r="B7" s="827" t="s">
        <v>1473</v>
      </c>
      <c r="C7" s="1080" t="e">
        <f>('[7]C_34.02'!N9)/1000</f>
        <v>#REF!</v>
      </c>
      <c r="D7" s="1080" t="e">
        <f>('[7]C_34.02'!O9)/1000</f>
        <v>#REF!</v>
      </c>
      <c r="E7" s="1084"/>
      <c r="F7" s="1085" t="s">
        <v>2126</v>
      </c>
      <c r="G7" s="1080" t="e">
        <f>('[7]C_34.02'!S9)/1000</f>
        <v>#REF!</v>
      </c>
      <c r="H7" s="1080" t="e">
        <f>('[7]C_34.02'!T9)/1000</f>
        <v>#REF!</v>
      </c>
      <c r="I7" s="1080" t="e">
        <f>('[7]C_34.02'!U9)/1000</f>
        <v>#REF!</v>
      </c>
      <c r="J7" s="1080" t="e">
        <f>('[7]C_34.02'!X9)/1000</f>
        <v>#REF!</v>
      </c>
      <c r="K7" s="482"/>
    </row>
    <row r="8" spans="1:11" ht="33" customHeight="1" x14ac:dyDescent="0.25">
      <c r="A8" s="794">
        <v>1</v>
      </c>
      <c r="B8" s="827" t="s">
        <v>1474</v>
      </c>
      <c r="C8" s="1080">
        <f>('[7]C_34.02'!N10)/1000</f>
        <v>102255.56042736648</v>
      </c>
      <c r="D8" s="1080">
        <f>('[7]C_34.02'!O10)/1000</f>
        <v>53581.747344960284</v>
      </c>
      <c r="E8" s="1082"/>
      <c r="F8" s="1085" t="s">
        <v>2126</v>
      </c>
      <c r="G8" s="1080">
        <f>('[7]C_34.02'!S10)/1000</f>
        <v>218172.23088125756</v>
      </c>
      <c r="H8" s="1080">
        <f>('[7]C_34.02'!T10)/1000</f>
        <v>1555.3445516003601</v>
      </c>
      <c r="I8" s="1080">
        <f>('[7]C_34.02'!U10)/1000</f>
        <v>1555.3445516003601</v>
      </c>
      <c r="J8" s="1080">
        <f>('[7]C_34.02'!X10)/1000</f>
        <v>282.33300000000003</v>
      </c>
      <c r="K8" s="482"/>
    </row>
    <row r="9" spans="1:11" ht="24.75" customHeight="1" x14ac:dyDescent="0.25">
      <c r="A9" s="794">
        <v>2</v>
      </c>
      <c r="B9" s="825" t="s">
        <v>1475</v>
      </c>
      <c r="C9" s="1082"/>
      <c r="D9" s="1082"/>
      <c r="E9" s="1080" t="e">
        <f>('[7]C_34.02'!Q11)/1000</f>
        <v>#REF!</v>
      </c>
      <c r="F9" s="1080" t="e">
        <f>('[7]C_34.02'!R11)/1000</f>
        <v>#REF!</v>
      </c>
      <c r="G9" s="1080" t="e">
        <f>('[7]C_34.02'!S11)/1000</f>
        <v>#REF!</v>
      </c>
      <c r="H9" s="1080" t="e">
        <f>('[7]C_34.02'!T11)/1000</f>
        <v>#REF!</v>
      </c>
      <c r="I9" s="1080" t="e">
        <f>('[7]C_34.02'!U11)/1000</f>
        <v>#REF!</v>
      </c>
      <c r="J9" s="1080" t="e">
        <f>('[7]C_34.02'!X11)/1000</f>
        <v>#REF!</v>
      </c>
      <c r="K9" s="482"/>
    </row>
    <row r="10" spans="1:11" ht="24" customHeight="1" x14ac:dyDescent="0.25">
      <c r="A10" s="794" t="s">
        <v>386</v>
      </c>
      <c r="B10" s="828" t="s">
        <v>1476</v>
      </c>
      <c r="C10" s="1082"/>
      <c r="D10" s="1082"/>
      <c r="E10" s="1080" t="e">
        <f>('[7]C_34.02'!Q12)/1000</f>
        <v>#REF!</v>
      </c>
      <c r="F10" s="1081"/>
      <c r="G10" s="1080" t="e">
        <f>('[7]C_34.02'!S12)/1000</f>
        <v>#REF!</v>
      </c>
      <c r="H10" s="1080" t="e">
        <f>('[7]C_34.02'!T12)/1000</f>
        <v>#REF!</v>
      </c>
      <c r="I10" s="1080" t="e">
        <f>('[7]C_34.02'!U12)/1000</f>
        <v>#REF!</v>
      </c>
      <c r="J10" s="1080" t="e">
        <f>('[7]C_34.02'!X12)/1000</f>
        <v>#REF!</v>
      </c>
      <c r="K10" s="482"/>
    </row>
    <row r="11" spans="1:11" ht="27" customHeight="1" x14ac:dyDescent="0.25">
      <c r="A11" s="794" t="s">
        <v>1477</v>
      </c>
      <c r="B11" s="828" t="s">
        <v>1478</v>
      </c>
      <c r="C11" s="1082"/>
      <c r="D11" s="1082"/>
      <c r="E11" s="1080" t="e">
        <f>('[7]C_34.02'!Q13)/1000</f>
        <v>#REF!</v>
      </c>
      <c r="F11" s="1081"/>
      <c r="G11" s="1080" t="e">
        <f>('[7]C_34.02'!S13)/1000</f>
        <v>#REF!</v>
      </c>
      <c r="H11" s="1080" t="e">
        <f>('[7]C_34.02'!T13)/1000</f>
        <v>#REF!</v>
      </c>
      <c r="I11" s="1080" t="e">
        <f>('[7]C_34.02'!U13)/1000</f>
        <v>#REF!</v>
      </c>
      <c r="J11" s="1080" t="e">
        <f>('[7]C_34.02'!X13)/1000</f>
        <v>#REF!</v>
      </c>
      <c r="K11" s="482"/>
    </row>
    <row r="12" spans="1:11" ht="25.5" customHeight="1" x14ac:dyDescent="0.25">
      <c r="A12" s="794" t="s">
        <v>1479</v>
      </c>
      <c r="B12" s="828" t="s">
        <v>1480</v>
      </c>
      <c r="C12" s="1082"/>
      <c r="D12" s="1082"/>
      <c r="E12" s="1080" t="e">
        <f>('[7]C_34.02'!Q14)/1000</f>
        <v>#REF!</v>
      </c>
      <c r="F12" s="1081"/>
      <c r="G12" s="1080" t="e">
        <f>('[7]C_34.02'!S14)/1000</f>
        <v>#REF!</v>
      </c>
      <c r="H12" s="1080" t="e">
        <f>('[7]C_34.02'!T14)/1000</f>
        <v>#REF!</v>
      </c>
      <c r="I12" s="1080" t="e">
        <f>('[7]C_34.02'!U14)/1000</f>
        <v>#REF!</v>
      </c>
      <c r="J12" s="1080" t="e">
        <f>('[7]C_34.02'!X14)/1000</f>
        <v>#REF!</v>
      </c>
      <c r="K12" s="482"/>
    </row>
    <row r="13" spans="1:11" ht="28.5" customHeight="1" x14ac:dyDescent="0.25">
      <c r="A13" s="794">
        <v>3</v>
      </c>
      <c r="B13" s="825" t="s">
        <v>1481</v>
      </c>
      <c r="C13" s="1082"/>
      <c r="D13" s="1082"/>
      <c r="E13" s="1081"/>
      <c r="F13" s="1081"/>
      <c r="G13" s="1080" t="e">
        <f>('[7]C_34.02'!S15)/1000</f>
        <v>#REF!</v>
      </c>
      <c r="H13" s="1080" t="e">
        <f>('[7]C_34.02'!T15)/1000</f>
        <v>#REF!</v>
      </c>
      <c r="I13" s="1080" t="e">
        <f>('[7]C_34.02'!U15)/1000</f>
        <v>#REF!</v>
      </c>
      <c r="J13" s="1080" t="e">
        <f>('[7]C_34.02'!X15)/1000</f>
        <v>#REF!</v>
      </c>
      <c r="K13" s="482"/>
    </row>
    <row r="14" spans="1:11" ht="27.75" customHeight="1" x14ac:dyDescent="0.25">
      <c r="A14" s="794">
        <v>4</v>
      </c>
      <c r="B14" s="825" t="s">
        <v>1482</v>
      </c>
      <c r="C14" s="1082"/>
      <c r="D14" s="1082"/>
      <c r="E14" s="1081"/>
      <c r="F14" s="1081"/>
      <c r="G14" s="1080" t="e">
        <f>('[7]C_34.02'!S16)/1000</f>
        <v>#REF!</v>
      </c>
      <c r="H14" s="1080" t="e">
        <f>('[7]C_34.02'!T16)/1000</f>
        <v>#REF!</v>
      </c>
      <c r="I14" s="1080" t="e">
        <f>('[7]C_34.02'!U16)/1000</f>
        <v>#REF!</v>
      </c>
      <c r="J14" s="1080" t="e">
        <f>('[7]C_34.02'!X16)/1000</f>
        <v>#REF!</v>
      </c>
      <c r="K14" s="482"/>
    </row>
    <row r="15" spans="1:11" ht="27.75" customHeight="1" x14ac:dyDescent="0.25">
      <c r="A15" s="794">
        <v>5</v>
      </c>
      <c r="B15" s="825" t="s">
        <v>1483</v>
      </c>
      <c r="C15" s="1082"/>
      <c r="D15" s="1082"/>
      <c r="E15" s="1081"/>
      <c r="F15" s="1081"/>
      <c r="G15" s="1080" t="e">
        <f>('[7]C_34.02'!S17)/1000</f>
        <v>#REF!</v>
      </c>
      <c r="H15" s="1080" t="e">
        <f>('[7]C_34.02'!T17)/1000</f>
        <v>#REF!</v>
      </c>
      <c r="I15" s="1080" t="e">
        <f>('[7]C_34.02'!U17)/1000</f>
        <v>#REF!</v>
      </c>
      <c r="J15" s="1080" t="e">
        <f>('[7]C_34.02'!X17)/1000</f>
        <v>#REF!</v>
      </c>
      <c r="K15" s="482"/>
    </row>
    <row r="16" spans="1:11" x14ac:dyDescent="0.25">
      <c r="A16" s="794">
        <v>6</v>
      </c>
      <c r="B16" s="829" t="s">
        <v>42</v>
      </c>
      <c r="C16" s="1082"/>
      <c r="D16" s="1082"/>
      <c r="E16" s="1081"/>
      <c r="F16" s="1081"/>
      <c r="G16" s="1080">
        <f>('[7]C_34.02'!S18)/1000</f>
        <v>218172.23088125756</v>
      </c>
      <c r="H16" s="1080">
        <f>('[7]C_34.02'!T18)/1000</f>
        <v>1555.3445516003601</v>
      </c>
      <c r="I16" s="1080">
        <f>('[7]C_34.02'!U18)/1000</f>
        <v>1555.3445516003601</v>
      </c>
      <c r="J16" s="1080">
        <f>('[7]C_34.02'!X18)/1000</f>
        <v>282.33300000000003</v>
      </c>
      <c r="K16" s="482"/>
    </row>
    <row r="37" spans="11:11" ht="23.25" x14ac:dyDescent="0.35">
      <c r="K37" s="483"/>
    </row>
    <row r="38" spans="11:11" x14ac:dyDescent="0.25">
      <c r="K38" s="17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D14"/>
  <sheetViews>
    <sheetView showGridLines="0" view="pageLayout" zoomScaleNormal="100" workbookViewId="0">
      <selection sqref="A1:D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556" t="s">
        <v>1458</v>
      </c>
      <c r="B1" s="1555"/>
      <c r="C1" s="1555"/>
      <c r="D1" s="1555"/>
    </row>
    <row r="2" spans="1:4" x14ac:dyDescent="0.25">
      <c r="A2" s="78"/>
      <c r="C2" s="78"/>
      <c r="D2" s="78"/>
    </row>
    <row r="3" spans="1:4" x14ac:dyDescent="0.25">
      <c r="A3" s="484"/>
      <c r="B3" s="831" t="s">
        <v>218</v>
      </c>
      <c r="C3" s="832" t="s">
        <v>6</v>
      </c>
      <c r="D3" s="832" t="s">
        <v>7</v>
      </c>
    </row>
    <row r="4" spans="1:4" x14ac:dyDescent="0.25">
      <c r="A4" s="484"/>
      <c r="B4" s="1557"/>
      <c r="C4" s="1558" t="s">
        <v>1435</v>
      </c>
      <c r="D4" s="1559" t="s">
        <v>1484</v>
      </c>
    </row>
    <row r="5" spans="1:4" ht="15" customHeight="1" x14ac:dyDescent="0.25">
      <c r="A5" s="482"/>
      <c r="B5" s="1557"/>
      <c r="C5" s="1558"/>
      <c r="D5" s="1559"/>
    </row>
    <row r="6" spans="1:4" ht="41.25" customHeight="1" x14ac:dyDescent="0.25">
      <c r="A6" s="833">
        <v>1</v>
      </c>
      <c r="B6" s="835" t="s">
        <v>1485</v>
      </c>
      <c r="C6" s="802"/>
      <c r="D6" s="833"/>
    </row>
    <row r="7" spans="1:4" ht="20.100000000000001" customHeight="1" x14ac:dyDescent="0.25">
      <c r="A7" s="833">
        <v>2</v>
      </c>
      <c r="B7" s="835" t="s">
        <v>1486</v>
      </c>
      <c r="C7" s="834"/>
      <c r="D7" s="833"/>
    </row>
    <row r="8" spans="1:4" ht="20.100000000000001" customHeight="1" x14ac:dyDescent="0.25">
      <c r="A8" s="833">
        <v>3</v>
      </c>
      <c r="B8" s="835" t="s">
        <v>1487</v>
      </c>
      <c r="C8" s="834"/>
      <c r="D8" s="833"/>
    </row>
    <row r="9" spans="1:4" ht="20.100000000000001" customHeight="1" x14ac:dyDescent="0.25">
      <c r="A9" s="833">
        <v>4</v>
      </c>
      <c r="B9" s="835" t="s">
        <v>1488</v>
      </c>
      <c r="C9" s="833"/>
      <c r="D9" s="833"/>
    </row>
    <row r="10" spans="1:4" ht="20.100000000000001" customHeight="1" x14ac:dyDescent="0.25">
      <c r="A10" s="836" t="s">
        <v>579</v>
      </c>
      <c r="B10" s="837" t="s">
        <v>1924</v>
      </c>
      <c r="C10" s="833"/>
      <c r="D10" s="833"/>
    </row>
    <row r="11" spans="1:4" ht="29.25" customHeight="1" x14ac:dyDescent="0.25">
      <c r="A11" s="833">
        <v>5</v>
      </c>
      <c r="B11" s="838" t="s">
        <v>1489</v>
      </c>
      <c r="C11" s="802"/>
      <c r="D11" s="833"/>
    </row>
    <row r="12" spans="1:4" x14ac:dyDescent="0.25">
      <c r="B12" s="41"/>
    </row>
    <row r="13" spans="1:4" x14ac:dyDescent="0.25">
      <c r="A13" s="485"/>
    </row>
    <row r="14" spans="1:4" x14ac:dyDescent="0.25">
      <c r="A14" s="485"/>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P19"/>
  <sheetViews>
    <sheetView showGridLines="0" view="pageLayout" zoomScaleNormal="115" workbookViewId="0">
      <selection sqref="A1:M1"/>
    </sheetView>
  </sheetViews>
  <sheetFormatPr defaultColWidth="9.140625" defaultRowHeight="15" x14ac:dyDescent="0.25"/>
  <cols>
    <col min="1" max="1" width="9.140625" style="74"/>
    <col min="2" max="2" width="56.7109375" customWidth="1"/>
    <col min="14" max="14" width="20.140625" style="41" customWidth="1"/>
  </cols>
  <sheetData>
    <row r="1" spans="1:16" ht="42.6" customHeight="1" x14ac:dyDescent="0.3">
      <c r="A1" s="1560" t="s">
        <v>1459</v>
      </c>
      <c r="B1" s="1555"/>
      <c r="C1" s="1555"/>
      <c r="D1" s="1555"/>
      <c r="E1" s="1555"/>
      <c r="F1" s="1555"/>
      <c r="G1" s="1555"/>
      <c r="H1" s="1555"/>
      <c r="I1" s="1555"/>
      <c r="J1" s="1555"/>
      <c r="K1" s="1555"/>
      <c r="L1" s="1555"/>
      <c r="M1" s="1555"/>
    </row>
    <row r="2" spans="1:16" x14ac:dyDescent="0.25">
      <c r="A2" s="831" t="s">
        <v>218</v>
      </c>
    </row>
    <row r="3" spans="1:16" x14ac:dyDescent="0.25">
      <c r="A3" s="486"/>
    </row>
    <row r="4" spans="1:16" ht="20.100000000000001" customHeight="1" x14ac:dyDescent="0.25">
      <c r="A4" s="487"/>
      <c r="B4" s="1561" t="s">
        <v>1425</v>
      </c>
      <c r="C4" s="1559" t="s">
        <v>935</v>
      </c>
      <c r="D4" s="1559"/>
      <c r="E4" s="1559"/>
      <c r="F4" s="1559"/>
      <c r="G4" s="1559"/>
      <c r="H4" s="1559"/>
      <c r="I4" s="1559"/>
      <c r="J4" s="1559"/>
      <c r="K4" s="1559"/>
      <c r="L4" s="1559"/>
      <c r="M4" s="1559"/>
      <c r="N4" s="488"/>
    </row>
    <row r="5" spans="1:16" ht="20.100000000000001" customHeight="1" x14ac:dyDescent="0.25">
      <c r="A5" s="487"/>
      <c r="B5" s="1561"/>
      <c r="C5" s="832" t="s">
        <v>6</v>
      </c>
      <c r="D5" s="832" t="s">
        <v>7</v>
      </c>
      <c r="E5" s="832" t="s">
        <v>8</v>
      </c>
      <c r="F5" s="832" t="s">
        <v>43</v>
      </c>
      <c r="G5" s="832" t="s">
        <v>44</v>
      </c>
      <c r="H5" s="832" t="s">
        <v>164</v>
      </c>
      <c r="I5" s="832" t="s">
        <v>165</v>
      </c>
      <c r="J5" s="832" t="s">
        <v>197</v>
      </c>
      <c r="K5" s="832" t="s">
        <v>441</v>
      </c>
      <c r="L5" s="832" t="s">
        <v>442</v>
      </c>
      <c r="M5" s="832" t="s">
        <v>443</v>
      </c>
      <c r="N5" s="840" t="s">
        <v>444</v>
      </c>
    </row>
    <row r="6" spans="1:16" ht="31.5" customHeight="1" x14ac:dyDescent="0.25">
      <c r="A6" s="489"/>
      <c r="B6" s="1561"/>
      <c r="C6" s="839">
        <v>0</v>
      </c>
      <c r="D6" s="839">
        <v>0.02</v>
      </c>
      <c r="E6" s="839">
        <v>0.04</v>
      </c>
      <c r="F6" s="839">
        <v>0.1</v>
      </c>
      <c r="G6" s="839">
        <v>0.2</v>
      </c>
      <c r="H6" s="839">
        <v>0.5</v>
      </c>
      <c r="I6" s="839">
        <v>0.7</v>
      </c>
      <c r="J6" s="839">
        <v>0.75</v>
      </c>
      <c r="K6" s="839">
        <v>1</v>
      </c>
      <c r="L6" s="839">
        <v>1.5</v>
      </c>
      <c r="M6" s="832" t="s">
        <v>937</v>
      </c>
      <c r="N6" s="840" t="s">
        <v>1925</v>
      </c>
    </row>
    <row r="7" spans="1:16" ht="24" customHeight="1" x14ac:dyDescent="0.25">
      <c r="A7" s="832">
        <v>1</v>
      </c>
      <c r="B7" s="841" t="s">
        <v>1378</v>
      </c>
      <c r="C7" s="833"/>
      <c r="D7" s="833"/>
      <c r="E7" s="833"/>
      <c r="F7" s="833"/>
      <c r="G7" s="833"/>
      <c r="H7" s="833"/>
      <c r="I7" s="833"/>
      <c r="J7" s="833"/>
      <c r="K7" s="833"/>
      <c r="L7" s="833"/>
      <c r="M7" s="833"/>
      <c r="N7" s="835"/>
    </row>
    <row r="8" spans="1:16" ht="20.100000000000001" customHeight="1" x14ac:dyDescent="0.25">
      <c r="A8" s="832">
        <v>2</v>
      </c>
      <c r="B8" s="841" t="s">
        <v>1490</v>
      </c>
      <c r="C8" s="833"/>
      <c r="D8" s="833"/>
      <c r="E8" s="833"/>
      <c r="F8" s="833"/>
      <c r="G8" s="833"/>
      <c r="H8" s="833"/>
      <c r="I8" s="833"/>
      <c r="J8" s="833"/>
      <c r="K8" s="833"/>
      <c r="L8" s="833"/>
      <c r="M8" s="833"/>
      <c r="N8" s="835"/>
    </row>
    <row r="9" spans="1:16" ht="20.100000000000001" customHeight="1" x14ac:dyDescent="0.25">
      <c r="A9" s="832">
        <v>3</v>
      </c>
      <c r="B9" s="841" t="s">
        <v>921</v>
      </c>
      <c r="C9" s="833"/>
      <c r="D9" s="833"/>
      <c r="E9" s="833"/>
      <c r="F9" s="833"/>
      <c r="G9" s="833"/>
      <c r="H9" s="833"/>
      <c r="I9" s="833"/>
      <c r="J9" s="833"/>
      <c r="K9" s="833"/>
      <c r="L9" s="833"/>
      <c r="M9" s="833"/>
      <c r="N9" s="835"/>
    </row>
    <row r="10" spans="1:16" ht="20.100000000000001" customHeight="1" x14ac:dyDescent="0.25">
      <c r="A10" s="832">
        <v>4</v>
      </c>
      <c r="B10" s="841" t="s">
        <v>922</v>
      </c>
      <c r="C10" s="833"/>
      <c r="D10" s="833"/>
      <c r="E10" s="833"/>
      <c r="F10" s="833"/>
      <c r="G10" s="833"/>
      <c r="H10" s="833"/>
      <c r="I10" s="833"/>
      <c r="J10" s="833"/>
      <c r="K10" s="833"/>
      <c r="L10" s="833"/>
      <c r="M10" s="833"/>
      <c r="N10" s="835"/>
    </row>
    <row r="11" spans="1:16" ht="20.100000000000001" customHeight="1" x14ac:dyDescent="0.25">
      <c r="A11" s="832">
        <v>5</v>
      </c>
      <c r="B11" s="841" t="s">
        <v>923</v>
      </c>
      <c r="C11" s="833"/>
      <c r="D11" s="833"/>
      <c r="E11" s="833"/>
      <c r="F11" s="833"/>
      <c r="G11" s="833"/>
      <c r="H11" s="833"/>
      <c r="I11" s="833"/>
      <c r="J11" s="833"/>
      <c r="K11" s="833"/>
      <c r="L11" s="833"/>
      <c r="M11" s="833"/>
      <c r="N11" s="835"/>
    </row>
    <row r="12" spans="1:16" ht="20.100000000000001" customHeight="1" x14ac:dyDescent="0.25">
      <c r="A12" s="832">
        <v>6</v>
      </c>
      <c r="B12" s="841" t="s">
        <v>924</v>
      </c>
      <c r="C12" s="833"/>
      <c r="D12" s="833"/>
      <c r="E12" s="833"/>
      <c r="F12" s="833"/>
      <c r="G12" s="833"/>
      <c r="H12" s="833"/>
      <c r="I12" s="833"/>
      <c r="J12" s="833"/>
      <c r="K12" s="833"/>
      <c r="L12" s="833"/>
      <c r="M12" s="833"/>
      <c r="N12" s="835"/>
      <c r="P12" s="35"/>
    </row>
    <row r="13" spans="1:16" ht="20.100000000000001" customHeight="1" x14ac:dyDescent="0.25">
      <c r="A13" s="832">
        <v>7</v>
      </c>
      <c r="B13" s="841" t="s">
        <v>925</v>
      </c>
      <c r="C13" s="833"/>
      <c r="D13" s="833"/>
      <c r="E13" s="833"/>
      <c r="F13" s="833"/>
      <c r="G13" s="833"/>
      <c r="H13" s="833"/>
      <c r="I13" s="833"/>
      <c r="J13" s="833"/>
      <c r="K13" s="833"/>
      <c r="L13" s="833"/>
      <c r="M13" s="833"/>
      <c r="N13" s="835"/>
    </row>
    <row r="14" spans="1:16" ht="20.100000000000001" customHeight="1" x14ac:dyDescent="0.25">
      <c r="A14" s="832">
        <v>8</v>
      </c>
      <c r="B14" s="841" t="s">
        <v>926</v>
      </c>
      <c r="C14" s="833"/>
      <c r="D14" s="833"/>
      <c r="E14" s="833"/>
      <c r="F14" s="833"/>
      <c r="G14" s="833"/>
      <c r="H14" s="833"/>
      <c r="I14" s="833"/>
      <c r="J14" s="833"/>
      <c r="K14" s="833"/>
      <c r="L14" s="833"/>
      <c r="M14" s="833"/>
      <c r="N14" s="835"/>
    </row>
    <row r="15" spans="1:16" ht="20.100000000000001" customHeight="1" x14ac:dyDescent="0.25">
      <c r="A15" s="832">
        <v>9</v>
      </c>
      <c r="B15" s="841" t="s">
        <v>931</v>
      </c>
      <c r="C15" s="833"/>
      <c r="D15" s="833"/>
      <c r="E15" s="833"/>
      <c r="F15" s="833"/>
      <c r="G15" s="833"/>
      <c r="H15" s="833"/>
      <c r="I15" s="833"/>
      <c r="J15" s="833"/>
      <c r="K15" s="833"/>
      <c r="L15" s="833"/>
      <c r="M15" s="833"/>
      <c r="N15" s="835"/>
    </row>
    <row r="16" spans="1:16" ht="20.100000000000001" customHeight="1" x14ac:dyDescent="0.25">
      <c r="A16" s="832">
        <v>10</v>
      </c>
      <c r="B16" s="841" t="s">
        <v>933</v>
      </c>
      <c r="C16" s="833"/>
      <c r="D16" s="833"/>
      <c r="E16" s="833"/>
      <c r="F16" s="833"/>
      <c r="G16" s="833"/>
      <c r="H16" s="833"/>
      <c r="I16" s="833"/>
      <c r="J16" s="833"/>
      <c r="K16" s="833"/>
      <c r="L16" s="833"/>
      <c r="M16" s="833"/>
      <c r="N16" s="835"/>
    </row>
    <row r="17" spans="1:14" ht="20.100000000000001" customHeight="1" x14ac:dyDescent="0.25">
      <c r="A17" s="832">
        <v>11</v>
      </c>
      <c r="B17" s="842" t="s">
        <v>1491</v>
      </c>
      <c r="C17" s="833"/>
      <c r="D17" s="833"/>
      <c r="E17" s="833"/>
      <c r="F17" s="833"/>
      <c r="G17" s="833"/>
      <c r="H17" s="833"/>
      <c r="I17" s="833"/>
      <c r="J17" s="833"/>
      <c r="K17" s="833"/>
      <c r="L17" s="833"/>
      <c r="M17" s="833"/>
      <c r="N17" s="835"/>
    </row>
    <row r="19" spans="1:14" x14ac:dyDescent="0.25">
      <c r="B19" s="3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556" t="s">
        <v>1460</v>
      </c>
      <c r="B1" s="1555"/>
      <c r="C1" s="1555"/>
      <c r="D1" s="1555"/>
      <c r="E1" s="1555"/>
      <c r="F1" s="1555"/>
      <c r="G1" s="1555"/>
      <c r="H1" s="1555"/>
      <c r="I1" s="1555"/>
      <c r="J1" s="1555"/>
    </row>
    <row r="2" spans="1:13" ht="15.75" x14ac:dyDescent="0.25">
      <c r="A2" s="843" t="s">
        <v>218</v>
      </c>
      <c r="C2" s="75"/>
      <c r="D2" s="75"/>
      <c r="E2" s="490"/>
      <c r="F2" s="75"/>
      <c r="G2" s="75"/>
      <c r="H2" s="75"/>
      <c r="I2" s="75"/>
      <c r="J2" s="75"/>
    </row>
    <row r="3" spans="1:13" x14ac:dyDescent="0.25">
      <c r="B3" s="89"/>
      <c r="C3" s="480"/>
      <c r="D3" s="491"/>
      <c r="E3" s="480"/>
      <c r="F3" s="480"/>
      <c r="G3" s="480"/>
      <c r="H3" s="480"/>
      <c r="I3" s="480"/>
      <c r="J3" s="480"/>
      <c r="M3" s="174"/>
    </row>
    <row r="4" spans="1:13" ht="20.100000000000001" customHeight="1" x14ac:dyDescent="0.25">
      <c r="B4" s="419"/>
      <c r="C4" s="307"/>
      <c r="D4" s="36" t="s">
        <v>6</v>
      </c>
      <c r="E4" s="36" t="s">
        <v>7</v>
      </c>
      <c r="F4" s="36" t="s">
        <v>8</v>
      </c>
      <c r="G4" s="36" t="s">
        <v>43</v>
      </c>
      <c r="H4" s="36" t="s">
        <v>44</v>
      </c>
      <c r="I4" s="36" t="s">
        <v>164</v>
      </c>
      <c r="J4" s="36" t="s">
        <v>165</v>
      </c>
    </row>
    <row r="5" spans="1:13" ht="20.100000000000001" customHeight="1" x14ac:dyDescent="0.25">
      <c r="B5" s="1563"/>
      <c r="C5" s="1248" t="s">
        <v>1492</v>
      </c>
      <c r="D5" s="1564" t="s">
        <v>106</v>
      </c>
      <c r="E5" s="1566" t="s">
        <v>1344</v>
      </c>
      <c r="F5" s="1566" t="s">
        <v>1345</v>
      </c>
      <c r="G5" s="1566" t="s">
        <v>1346</v>
      </c>
      <c r="H5" s="1566" t="s">
        <v>1347</v>
      </c>
      <c r="I5" s="1566" t="s">
        <v>1484</v>
      </c>
      <c r="J5" s="1566" t="s">
        <v>1493</v>
      </c>
    </row>
    <row r="6" spans="1:13" ht="81" customHeight="1" x14ac:dyDescent="0.25">
      <c r="A6" s="492"/>
      <c r="B6" s="1563"/>
      <c r="C6" s="1248"/>
      <c r="D6" s="1565"/>
      <c r="E6" s="1567"/>
      <c r="F6" s="1567"/>
      <c r="G6" s="1567"/>
      <c r="H6" s="1567"/>
      <c r="I6" s="1567"/>
      <c r="J6" s="1567"/>
    </row>
    <row r="7" spans="1:13" ht="34.5" customHeight="1" x14ac:dyDescent="0.25">
      <c r="A7" s="152" t="s">
        <v>1494</v>
      </c>
      <c r="B7" s="72" t="s">
        <v>1352</v>
      </c>
      <c r="C7" s="307"/>
      <c r="D7" s="72"/>
      <c r="E7" s="72"/>
      <c r="F7" s="72"/>
      <c r="G7" s="72"/>
      <c r="H7" s="72"/>
      <c r="I7" s="72"/>
      <c r="J7" s="72"/>
    </row>
    <row r="8" spans="1:13" ht="20.100000000000001" customHeight="1" x14ac:dyDescent="0.25">
      <c r="A8" s="493">
        <v>1</v>
      </c>
      <c r="B8" s="72"/>
      <c r="C8" s="307" t="s">
        <v>1353</v>
      </c>
      <c r="D8" s="72"/>
      <c r="E8" s="72"/>
      <c r="F8" s="72"/>
      <c r="G8" s="72"/>
      <c r="H8" s="72"/>
      <c r="I8" s="72"/>
      <c r="J8" s="72"/>
    </row>
    <row r="9" spans="1:13" ht="20.100000000000001" customHeight="1" x14ac:dyDescent="0.25">
      <c r="A9" s="493">
        <v>2</v>
      </c>
      <c r="B9" s="72"/>
      <c r="C9" s="307" t="s">
        <v>1356</v>
      </c>
      <c r="D9" s="72"/>
      <c r="E9" s="72"/>
      <c r="F9" s="72"/>
      <c r="G9" s="72"/>
      <c r="H9" s="72"/>
      <c r="I9" s="72"/>
      <c r="J9" s="72"/>
    </row>
    <row r="10" spans="1:13" ht="20.100000000000001" customHeight="1" x14ac:dyDescent="0.25">
      <c r="A10" s="493">
        <v>3</v>
      </c>
      <c r="B10" s="72"/>
      <c r="C10" s="307" t="s">
        <v>1357</v>
      </c>
      <c r="D10" s="72"/>
      <c r="E10" s="72"/>
      <c r="F10" s="72"/>
      <c r="G10" s="72"/>
      <c r="H10" s="72"/>
      <c r="I10" s="72"/>
      <c r="J10" s="72"/>
    </row>
    <row r="11" spans="1:13" ht="20.100000000000001" customHeight="1" x14ac:dyDescent="0.25">
      <c r="A11" s="493">
        <v>4</v>
      </c>
      <c r="B11" s="72"/>
      <c r="C11" s="307" t="s">
        <v>1358</v>
      </c>
      <c r="D11" s="72"/>
      <c r="E11" s="72"/>
      <c r="F11" s="72"/>
      <c r="G11" s="72"/>
      <c r="H11" s="72"/>
      <c r="I11" s="72"/>
      <c r="J11" s="72"/>
    </row>
    <row r="12" spans="1:13" ht="20.100000000000001" customHeight="1" x14ac:dyDescent="0.25">
      <c r="A12" s="493">
        <v>5</v>
      </c>
      <c r="B12" s="72"/>
      <c r="C12" s="307" t="s">
        <v>1359</v>
      </c>
      <c r="D12" s="72"/>
      <c r="E12" s="72"/>
      <c r="F12" s="72"/>
      <c r="G12" s="72"/>
      <c r="H12" s="72"/>
      <c r="I12" s="72"/>
      <c r="J12" s="72"/>
    </row>
    <row r="13" spans="1:13" ht="20.100000000000001" customHeight="1" x14ac:dyDescent="0.25">
      <c r="A13" s="493">
        <v>6</v>
      </c>
      <c r="B13" s="72"/>
      <c r="C13" s="307" t="s">
        <v>1362</v>
      </c>
      <c r="D13" s="72"/>
      <c r="E13" s="72"/>
      <c r="F13" s="72"/>
      <c r="G13" s="72"/>
      <c r="H13" s="72"/>
      <c r="I13" s="72"/>
      <c r="J13" s="72"/>
    </row>
    <row r="14" spans="1:13" ht="20.100000000000001" customHeight="1" x14ac:dyDescent="0.25">
      <c r="A14" s="493">
        <v>7</v>
      </c>
      <c r="B14" s="72"/>
      <c r="C14" s="307" t="s">
        <v>1365</v>
      </c>
      <c r="D14" s="72"/>
      <c r="E14" s="72"/>
      <c r="F14" s="72"/>
      <c r="G14" s="72"/>
      <c r="H14" s="72"/>
      <c r="I14" s="72"/>
      <c r="J14" s="72"/>
    </row>
    <row r="15" spans="1:13" ht="20.100000000000001" customHeight="1" x14ac:dyDescent="0.25">
      <c r="A15" s="493">
        <v>8</v>
      </c>
      <c r="B15" s="72"/>
      <c r="C15" s="307" t="s">
        <v>1369</v>
      </c>
      <c r="D15" s="72"/>
      <c r="E15" s="72"/>
      <c r="F15" s="72"/>
      <c r="G15" s="72"/>
      <c r="H15" s="72"/>
      <c r="I15" s="72"/>
      <c r="J15" s="72"/>
    </row>
    <row r="16" spans="1:13" ht="20.100000000000001" customHeight="1" x14ac:dyDescent="0.25">
      <c r="A16" s="493" t="s">
        <v>1247</v>
      </c>
      <c r="B16" s="72"/>
      <c r="C16" s="36" t="s">
        <v>1495</v>
      </c>
      <c r="D16" s="72"/>
      <c r="E16" s="72"/>
      <c r="F16" s="72"/>
      <c r="G16" s="72"/>
      <c r="H16" s="72"/>
      <c r="I16" s="72"/>
      <c r="J16" s="72"/>
    </row>
    <row r="17" spans="1:20" ht="27" customHeight="1" x14ac:dyDescent="0.25">
      <c r="A17" s="494" t="s">
        <v>1496</v>
      </c>
      <c r="B17" s="1562" t="s">
        <v>1497</v>
      </c>
      <c r="C17" s="1562"/>
      <c r="D17" s="72"/>
      <c r="E17" s="72"/>
      <c r="F17" s="72"/>
      <c r="G17" s="72"/>
      <c r="H17" s="72"/>
      <c r="I17" s="72"/>
      <c r="J17" s="72"/>
    </row>
    <row r="18" spans="1:20" x14ac:dyDescent="0.25">
      <c r="B18" s="134"/>
    </row>
    <row r="27" spans="1:20" ht="23.25" x14ac:dyDescent="0.35">
      <c r="O27" s="483"/>
      <c r="P27" s="495"/>
      <c r="Q27" s="495"/>
      <c r="R27" s="495"/>
      <c r="S27" s="495"/>
      <c r="T27" s="495"/>
    </row>
    <row r="28" spans="1:20" x14ac:dyDescent="0.25">
      <c r="O28" s="17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B1:T46"/>
  <sheetViews>
    <sheetView showGridLines="0" zoomScaleNormal="100" zoomScalePageLayoutView="90" workbookViewId="0">
      <selection sqref="A1:XFD1048576"/>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3"/>
    </row>
    <row r="2" spans="2:20" ht="18.75" x14ac:dyDescent="0.25">
      <c r="B2" s="114" t="s">
        <v>243</v>
      </c>
    </row>
    <row r="3" spans="2:20" ht="15" customHeight="1" x14ac:dyDescent="0.25">
      <c r="B3" s="1240" t="s">
        <v>375</v>
      </c>
      <c r="C3" s="1240"/>
      <c r="D3" s="1240"/>
      <c r="E3" s="1240"/>
      <c r="F3" s="1240"/>
      <c r="G3" s="115"/>
      <c r="H3" s="115"/>
      <c r="I3" s="115"/>
      <c r="J3" s="115"/>
      <c r="K3" s="115"/>
      <c r="L3" s="115"/>
      <c r="M3" s="115"/>
      <c r="N3" s="115"/>
      <c r="O3" s="115"/>
      <c r="P3" s="115"/>
      <c r="Q3" s="115"/>
      <c r="R3" s="115"/>
      <c r="S3" s="115"/>
      <c r="T3" s="115"/>
    </row>
    <row r="4" spans="2:20" x14ac:dyDescent="0.25">
      <c r="B4" s="1240"/>
      <c r="C4" s="1240"/>
      <c r="D4" s="1240"/>
      <c r="E4" s="1240"/>
      <c r="F4" s="1240"/>
      <c r="G4" s="115"/>
      <c r="H4" s="115"/>
      <c r="I4" s="115"/>
      <c r="J4" s="115"/>
      <c r="K4" s="115"/>
      <c r="L4" s="115"/>
      <c r="M4" s="115"/>
      <c r="N4" s="115"/>
      <c r="O4" s="115"/>
      <c r="P4" s="115"/>
      <c r="Q4" s="115"/>
      <c r="R4" s="115"/>
      <c r="S4" s="115"/>
      <c r="T4" s="115"/>
    </row>
    <row r="5" spans="2:20" x14ac:dyDescent="0.25">
      <c r="B5" s="1240"/>
      <c r="C5" s="1240"/>
      <c r="D5" s="1240"/>
      <c r="E5" s="1240"/>
      <c r="F5" s="1240"/>
      <c r="G5" s="115"/>
      <c r="H5" s="115"/>
      <c r="I5" s="115"/>
      <c r="J5" s="115"/>
      <c r="K5" s="115"/>
      <c r="L5" s="115"/>
      <c r="M5" s="115"/>
      <c r="N5" s="115"/>
      <c r="O5" s="115"/>
      <c r="P5" s="115"/>
      <c r="Q5" s="115"/>
      <c r="R5" s="115"/>
      <c r="S5" s="115"/>
      <c r="T5" s="115"/>
    </row>
    <row r="6" spans="2:20" x14ac:dyDescent="0.25">
      <c r="D6" s="38" t="s">
        <v>6</v>
      </c>
      <c r="E6" s="38" t="s">
        <v>7</v>
      </c>
      <c r="F6" s="38" t="s">
        <v>8</v>
      </c>
    </row>
    <row r="7" spans="2:20" x14ac:dyDescent="0.25">
      <c r="C7" s="960"/>
      <c r="D7" s="116" t="s">
        <v>376</v>
      </c>
      <c r="E7" s="116" t="s">
        <v>377</v>
      </c>
      <c r="F7" s="116" t="s">
        <v>378</v>
      </c>
    </row>
    <row r="8" spans="2:20" x14ac:dyDescent="0.25">
      <c r="C8" s="960"/>
      <c r="D8" s="116" t="s">
        <v>379</v>
      </c>
      <c r="E8" s="116" t="s">
        <v>379</v>
      </c>
      <c r="F8" s="116"/>
    </row>
    <row r="9" spans="2:20" ht="30" customHeight="1" x14ac:dyDescent="0.25">
      <c r="B9" s="1241" t="s">
        <v>380</v>
      </c>
      <c r="C9" s="1242"/>
      <c r="D9" s="1242"/>
      <c r="E9" s="1242"/>
      <c r="F9" s="1243"/>
    </row>
    <row r="10" spans="2:20" x14ac:dyDescent="0.25">
      <c r="B10" s="961">
        <v>1</v>
      </c>
      <c r="C10" s="28" t="s">
        <v>2017</v>
      </c>
      <c r="D10" s="962">
        <v>465.56240838999997</v>
      </c>
      <c r="E10" s="962">
        <v>465.56240838999997</v>
      </c>
      <c r="F10" s="38"/>
    </row>
    <row r="11" spans="2:20" ht="30" x14ac:dyDescent="0.25">
      <c r="B11" s="961">
        <v>2</v>
      </c>
      <c r="C11" s="28" t="s">
        <v>2018</v>
      </c>
      <c r="D11" s="962">
        <v>0</v>
      </c>
      <c r="E11" s="962">
        <v>0</v>
      </c>
      <c r="F11" s="38"/>
    </row>
    <row r="12" spans="2:20" ht="30" x14ac:dyDescent="0.25">
      <c r="B12" s="961">
        <v>3</v>
      </c>
      <c r="C12" s="28" t="s">
        <v>2019</v>
      </c>
      <c r="D12" s="962">
        <v>0</v>
      </c>
      <c r="E12" s="962">
        <v>0</v>
      </c>
      <c r="F12" s="38"/>
    </row>
    <row r="13" spans="2:20" ht="30" x14ac:dyDescent="0.25">
      <c r="B13" s="961">
        <v>4</v>
      </c>
      <c r="C13" s="28" t="s">
        <v>2020</v>
      </c>
      <c r="D13" s="962">
        <v>0</v>
      </c>
      <c r="E13" s="962">
        <v>0</v>
      </c>
      <c r="F13" s="38"/>
    </row>
    <row r="14" spans="2:20" x14ac:dyDescent="0.25">
      <c r="B14" s="961">
        <v>5</v>
      </c>
      <c r="C14" s="28" t="s">
        <v>2021</v>
      </c>
      <c r="D14" s="962">
        <v>449.50028997000004</v>
      </c>
      <c r="E14" s="962">
        <v>449.50028997000004</v>
      </c>
      <c r="F14" s="38"/>
    </row>
    <row r="15" spans="2:20" ht="30" x14ac:dyDescent="0.25">
      <c r="B15" s="961">
        <v>6</v>
      </c>
      <c r="C15" s="28" t="s">
        <v>2022</v>
      </c>
      <c r="D15" s="962">
        <v>0</v>
      </c>
      <c r="E15" s="962">
        <v>0</v>
      </c>
      <c r="F15" s="38"/>
    </row>
    <row r="16" spans="2:20" x14ac:dyDescent="0.25">
      <c r="B16" s="961">
        <v>7</v>
      </c>
      <c r="C16" s="28" t="s">
        <v>2023</v>
      </c>
      <c r="D16" s="962">
        <v>106307.42399404854</v>
      </c>
      <c r="E16" s="962">
        <v>106307.42399404854</v>
      </c>
      <c r="F16" s="38"/>
    </row>
    <row r="17" spans="2:6" ht="30" x14ac:dyDescent="0.25">
      <c r="B17" s="961">
        <v>8</v>
      </c>
      <c r="C17" s="28" t="s">
        <v>2024</v>
      </c>
      <c r="D17" s="962">
        <v>-145.72147679</v>
      </c>
      <c r="E17" s="962">
        <v>-145.72147679</v>
      </c>
      <c r="F17" s="38"/>
    </row>
    <row r="18" spans="2:6" x14ac:dyDescent="0.25">
      <c r="B18" s="961">
        <v>9</v>
      </c>
      <c r="C18" s="28" t="s">
        <v>2025</v>
      </c>
      <c r="D18" s="962">
        <v>0</v>
      </c>
      <c r="E18" s="962">
        <v>0</v>
      </c>
      <c r="F18" s="38"/>
    </row>
    <row r="19" spans="2:6" x14ac:dyDescent="0.25">
      <c r="B19" s="961">
        <v>10</v>
      </c>
      <c r="C19" s="28" t="s">
        <v>2026</v>
      </c>
      <c r="D19" s="962">
        <v>6.8208274500000003</v>
      </c>
      <c r="E19" s="962">
        <v>6.8208274500000003</v>
      </c>
      <c r="F19" s="38"/>
    </row>
    <row r="20" spans="2:6" x14ac:dyDescent="0.25">
      <c r="B20" s="961">
        <v>11</v>
      </c>
      <c r="C20" s="28" t="s">
        <v>2027</v>
      </c>
      <c r="D20" s="962">
        <v>109.20572895999999</v>
      </c>
      <c r="E20" s="962">
        <v>109.20572895999999</v>
      </c>
      <c r="F20" s="38"/>
    </row>
    <row r="21" spans="2:6" x14ac:dyDescent="0.25">
      <c r="B21" s="961">
        <v>12</v>
      </c>
      <c r="C21" s="28" t="s">
        <v>2028</v>
      </c>
      <c r="D21" s="962">
        <v>0</v>
      </c>
      <c r="E21" s="962">
        <v>0</v>
      </c>
      <c r="F21" s="38"/>
    </row>
    <row r="22" spans="2:6" x14ac:dyDescent="0.25">
      <c r="B22" s="961">
        <v>13</v>
      </c>
      <c r="C22" s="28" t="s">
        <v>2029</v>
      </c>
      <c r="D22" s="962">
        <v>690.34448644000008</v>
      </c>
      <c r="E22" s="962">
        <v>690.34448644000008</v>
      </c>
      <c r="F22" s="38"/>
    </row>
    <row r="23" spans="2:6" x14ac:dyDescent="0.25">
      <c r="B23" s="961">
        <v>14</v>
      </c>
      <c r="C23" s="118" t="s">
        <v>2030</v>
      </c>
      <c r="D23" s="962">
        <v>99.44059879000001</v>
      </c>
      <c r="E23" s="962">
        <v>99.44059879000001</v>
      </c>
      <c r="F23" s="38"/>
    </row>
    <row r="24" spans="2:6" x14ac:dyDescent="0.25">
      <c r="B24" s="961">
        <v>15</v>
      </c>
      <c r="C24" s="118" t="s">
        <v>2031</v>
      </c>
      <c r="D24" s="962">
        <v>0</v>
      </c>
      <c r="E24" s="962">
        <v>0</v>
      </c>
      <c r="F24" s="38"/>
    </row>
    <row r="25" spans="2:6" x14ac:dyDescent="0.25">
      <c r="B25" s="961">
        <v>16</v>
      </c>
      <c r="C25" s="118" t="s">
        <v>2032</v>
      </c>
      <c r="D25" s="962">
        <v>0</v>
      </c>
      <c r="E25" s="962">
        <v>0</v>
      </c>
      <c r="F25" s="38"/>
    </row>
    <row r="26" spans="2:6" x14ac:dyDescent="0.25">
      <c r="B26" s="963"/>
      <c r="C26" s="646" t="s">
        <v>177</v>
      </c>
      <c r="D26" s="964">
        <v>107982.57685725855</v>
      </c>
      <c r="E26" s="964">
        <v>107982.57685725855</v>
      </c>
      <c r="F26" s="965"/>
    </row>
    <row r="27" spans="2:6" x14ac:dyDescent="0.25">
      <c r="B27" s="961"/>
      <c r="C27" s="119"/>
      <c r="D27" s="28"/>
      <c r="E27" s="28"/>
      <c r="F27" s="38"/>
    </row>
    <row r="28" spans="2:6" ht="30" customHeight="1" x14ac:dyDescent="0.25">
      <c r="B28" s="1241" t="s">
        <v>381</v>
      </c>
      <c r="C28" s="1242"/>
      <c r="D28" s="1242"/>
      <c r="E28" s="1242"/>
      <c r="F28" s="1243"/>
    </row>
    <row r="29" spans="2:6" x14ac:dyDescent="0.25">
      <c r="B29" s="961">
        <v>1</v>
      </c>
      <c r="C29" s="28" t="s">
        <v>2033</v>
      </c>
      <c r="D29" s="962">
        <v>0</v>
      </c>
      <c r="E29" s="962">
        <v>0</v>
      </c>
      <c r="F29" s="38"/>
    </row>
    <row r="30" spans="2:6" ht="30" x14ac:dyDescent="0.25">
      <c r="B30" s="961">
        <v>2</v>
      </c>
      <c r="C30" s="28" t="s">
        <v>2034</v>
      </c>
      <c r="D30" s="962">
        <v>0</v>
      </c>
      <c r="E30" s="962">
        <v>0</v>
      </c>
      <c r="F30" s="38"/>
    </row>
    <row r="31" spans="2:6" x14ac:dyDescent="0.25">
      <c r="B31" s="961">
        <v>3</v>
      </c>
      <c r="C31" s="28" t="s">
        <v>2035</v>
      </c>
      <c r="D31" s="962">
        <v>478.71696264999997</v>
      </c>
      <c r="E31" s="962">
        <v>478.71696264999997</v>
      </c>
      <c r="F31" s="38"/>
    </row>
    <row r="32" spans="2:6" x14ac:dyDescent="0.25">
      <c r="B32" s="961">
        <v>4</v>
      </c>
      <c r="C32" s="28" t="s">
        <v>2036</v>
      </c>
      <c r="D32" s="962">
        <v>99305.10512640026</v>
      </c>
      <c r="E32" s="962">
        <v>99305.10512640026</v>
      </c>
      <c r="F32" s="38"/>
    </row>
    <row r="33" spans="2:6" ht="30" x14ac:dyDescent="0.25">
      <c r="B33" s="961">
        <v>5</v>
      </c>
      <c r="C33" s="28" t="s">
        <v>2024</v>
      </c>
      <c r="D33" s="962">
        <v>-278.25456731000003</v>
      </c>
      <c r="E33" s="962">
        <v>-278.25456731000003</v>
      </c>
      <c r="F33" s="38"/>
    </row>
    <row r="34" spans="2:6" x14ac:dyDescent="0.25">
      <c r="B34" s="961">
        <v>6</v>
      </c>
      <c r="C34" s="28" t="s">
        <v>2025</v>
      </c>
      <c r="D34" s="962">
        <v>2.9247299999999998</v>
      </c>
      <c r="E34" s="962">
        <v>2.9247299999999998</v>
      </c>
      <c r="F34" s="38"/>
    </row>
    <row r="35" spans="2:6" x14ac:dyDescent="0.25">
      <c r="B35" s="961">
        <v>7</v>
      </c>
      <c r="C35" s="28" t="s">
        <v>2037</v>
      </c>
      <c r="D35" s="962">
        <v>0</v>
      </c>
      <c r="E35" s="962">
        <v>0</v>
      </c>
      <c r="F35" s="38"/>
    </row>
    <row r="36" spans="2:6" x14ac:dyDescent="0.25">
      <c r="B36" s="961">
        <v>8</v>
      </c>
      <c r="C36" s="28" t="s">
        <v>2038</v>
      </c>
      <c r="D36" s="962">
        <v>398.76041924000003</v>
      </c>
      <c r="E36" s="962">
        <v>398.76041924000003</v>
      </c>
      <c r="F36" s="38"/>
    </row>
    <row r="37" spans="2:6" x14ac:dyDescent="0.25">
      <c r="B37" s="961">
        <v>9</v>
      </c>
      <c r="C37" s="28" t="s">
        <v>2039</v>
      </c>
      <c r="D37" s="962">
        <v>43.591689280000004</v>
      </c>
      <c r="E37" s="962">
        <v>43.591689280000004</v>
      </c>
      <c r="F37" s="38"/>
    </row>
    <row r="38" spans="2:6" x14ac:dyDescent="0.25">
      <c r="B38" s="961">
        <v>10</v>
      </c>
      <c r="C38" s="28" t="s">
        <v>2040</v>
      </c>
      <c r="D38" s="962">
        <v>0</v>
      </c>
      <c r="E38" s="962">
        <v>0</v>
      </c>
      <c r="F38" s="38"/>
    </row>
    <row r="39" spans="2:6" x14ac:dyDescent="0.25">
      <c r="B39" s="963">
        <v>11</v>
      </c>
      <c r="C39" s="966" t="s">
        <v>179</v>
      </c>
      <c r="D39" s="964">
        <v>99950.844360260249</v>
      </c>
      <c r="E39" s="964">
        <v>99950.844360260249</v>
      </c>
      <c r="F39" s="965"/>
    </row>
    <row r="40" spans="2:6" ht="30" x14ac:dyDescent="0.25">
      <c r="B40" s="121" t="s">
        <v>225</v>
      </c>
      <c r="C40" s="122"/>
      <c r="D40" s="123"/>
      <c r="E40" s="123"/>
      <c r="F40" s="124"/>
    </row>
    <row r="41" spans="2:6" x14ac:dyDescent="0.25">
      <c r="B41" s="961">
        <v>12</v>
      </c>
      <c r="C41" s="28" t="s">
        <v>2041</v>
      </c>
      <c r="D41" s="962">
        <v>1662.5</v>
      </c>
      <c r="E41" s="962">
        <v>1662.5</v>
      </c>
      <c r="F41" s="38"/>
    </row>
    <row r="42" spans="2:6" ht="30" x14ac:dyDescent="0.25">
      <c r="B42" s="961">
        <v>13</v>
      </c>
      <c r="C42" s="118" t="s">
        <v>2042</v>
      </c>
      <c r="D42" s="962">
        <v>6369.2324969900201</v>
      </c>
      <c r="E42" s="962">
        <v>6369.2324969900201</v>
      </c>
      <c r="F42" s="38"/>
    </row>
    <row r="43" spans="2:6" x14ac:dyDescent="0.25">
      <c r="B43" s="961">
        <v>14</v>
      </c>
      <c r="C43" s="118" t="s">
        <v>2043</v>
      </c>
      <c r="D43" s="962">
        <v>0</v>
      </c>
      <c r="E43" s="962">
        <v>0</v>
      </c>
      <c r="F43" s="38"/>
    </row>
    <row r="44" spans="2:6" x14ac:dyDescent="0.25">
      <c r="B44" s="963">
        <v>15</v>
      </c>
      <c r="C44" s="646" t="s">
        <v>382</v>
      </c>
      <c r="D44" s="964">
        <v>8031.7324969900201</v>
      </c>
      <c r="E44" s="964">
        <v>8031.7324969900201</v>
      </c>
      <c r="F44" s="965"/>
    </row>
    <row r="45" spans="2:6" x14ac:dyDescent="0.25">
      <c r="B45" s="961"/>
      <c r="C45" s="28"/>
      <c r="D45" s="28"/>
      <c r="E45" s="28"/>
      <c r="F45" s="38"/>
    </row>
    <row r="46" spans="2:6" x14ac:dyDescent="0.25">
      <c r="B46" s="961"/>
      <c r="C46" s="119"/>
      <c r="D46" s="28"/>
      <c r="E46" s="28"/>
      <c r="F46" s="38"/>
    </row>
  </sheetData>
  <mergeCells count="3">
    <mergeCell ref="B3:F5"/>
    <mergeCell ref="B9:F9"/>
    <mergeCell ref="B28:F28"/>
  </mergeCells>
  <pageMargins left="0.7" right="0.7" top="0.75" bottom="0.75" header="0.3" footer="0.3"/>
  <pageSetup paperSize="9" scale="58" orientation="landscape" r:id="rId1"/>
  <headerFooter>
    <oddHeader>&amp;CCS
Příloha VII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M18"/>
  <sheetViews>
    <sheetView showGridLines="0" view="pageLayout" zoomScaleNormal="100" workbookViewId="0">
      <selection activeCell="C8" sqref="C8:J16"/>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661" t="s">
        <v>1461</v>
      </c>
    </row>
    <row r="2" spans="1:10" ht="20.25" x14ac:dyDescent="0.3">
      <c r="A2" s="830" t="s">
        <v>1498</v>
      </c>
      <c r="B2" s="496"/>
    </row>
    <row r="4" spans="1:10" x14ac:dyDescent="0.25">
      <c r="B4" s="482"/>
      <c r="C4" s="832" t="s">
        <v>6</v>
      </c>
      <c r="D4" s="832" t="s">
        <v>7</v>
      </c>
      <c r="E4" s="832" t="s">
        <v>8</v>
      </c>
      <c r="F4" s="832" t="s">
        <v>43</v>
      </c>
      <c r="G4" s="832" t="s">
        <v>44</v>
      </c>
      <c r="H4" s="832" t="s">
        <v>164</v>
      </c>
      <c r="I4" s="832" t="s">
        <v>165</v>
      </c>
      <c r="J4" s="832" t="s">
        <v>197</v>
      </c>
    </row>
    <row r="5" spans="1:10" ht="15" customHeight="1" x14ac:dyDescent="0.25">
      <c r="B5" s="482"/>
      <c r="C5" s="1559" t="s">
        <v>1499</v>
      </c>
      <c r="D5" s="1559"/>
      <c r="E5" s="1559"/>
      <c r="F5" s="1559"/>
      <c r="G5" s="1568" t="s">
        <v>1500</v>
      </c>
      <c r="H5" s="1569"/>
      <c r="I5" s="1569"/>
      <c r="J5" s="1570"/>
    </row>
    <row r="6" spans="1:10" ht="27" customHeight="1" x14ac:dyDescent="0.25">
      <c r="A6" s="844"/>
      <c r="B6" s="1571" t="s">
        <v>1501</v>
      </c>
      <c r="C6" s="1559" t="s">
        <v>1502</v>
      </c>
      <c r="D6" s="1559"/>
      <c r="E6" s="1559" t="s">
        <v>1503</v>
      </c>
      <c r="F6" s="1559"/>
      <c r="G6" s="1568" t="s">
        <v>1502</v>
      </c>
      <c r="H6" s="1570"/>
      <c r="I6" s="1568" t="s">
        <v>1503</v>
      </c>
      <c r="J6" s="1570"/>
    </row>
    <row r="7" spans="1:10" x14ac:dyDescent="0.25">
      <c r="A7" s="844"/>
      <c r="B7" s="1571"/>
      <c r="C7" s="832" t="s">
        <v>1504</v>
      </c>
      <c r="D7" s="832" t="s">
        <v>1505</v>
      </c>
      <c r="E7" s="832" t="s">
        <v>1504</v>
      </c>
      <c r="F7" s="832" t="s">
        <v>1505</v>
      </c>
      <c r="G7" s="840" t="s">
        <v>1504</v>
      </c>
      <c r="H7" s="840" t="s">
        <v>1505</v>
      </c>
      <c r="I7" s="840" t="s">
        <v>1504</v>
      </c>
      <c r="J7" s="840" t="s">
        <v>1505</v>
      </c>
    </row>
    <row r="8" spans="1:10" x14ac:dyDescent="0.25">
      <c r="A8" s="845">
        <v>1</v>
      </c>
      <c r="B8" s="835" t="s">
        <v>1506</v>
      </c>
      <c r="C8" s="1014"/>
      <c r="D8" s="1015"/>
      <c r="E8" s="1015"/>
      <c r="F8" s="1015"/>
      <c r="G8" s="1015"/>
      <c r="H8" s="1015"/>
      <c r="I8" s="1015"/>
      <c r="J8" s="1015"/>
    </row>
    <row r="9" spans="1:10" x14ac:dyDescent="0.25">
      <c r="A9" s="845">
        <v>2</v>
      </c>
      <c r="B9" s="835" t="s">
        <v>1507</v>
      </c>
      <c r="C9" s="1015"/>
      <c r="D9" s="1015"/>
      <c r="E9" s="1015"/>
      <c r="F9" s="1015"/>
      <c r="G9" s="1015"/>
      <c r="H9" s="1015"/>
      <c r="I9" s="1015"/>
      <c r="J9" s="1015"/>
    </row>
    <row r="10" spans="1:10" x14ac:dyDescent="0.25">
      <c r="A10" s="845">
        <v>3</v>
      </c>
      <c r="B10" s="835" t="s">
        <v>1508</v>
      </c>
      <c r="C10" s="1015"/>
      <c r="D10" s="1015"/>
      <c r="E10" s="1015"/>
      <c r="F10" s="1015"/>
      <c r="G10" s="1015"/>
      <c r="H10" s="1015"/>
      <c r="I10" s="1015"/>
      <c r="J10" s="1015"/>
    </row>
    <row r="11" spans="1:10" x14ac:dyDescent="0.25">
      <c r="A11" s="845">
        <v>4</v>
      </c>
      <c r="B11" s="835" t="s">
        <v>1509</v>
      </c>
      <c r="C11" s="1015"/>
      <c r="D11" s="1015"/>
      <c r="E11" s="1015"/>
      <c r="F11" s="1015"/>
      <c r="G11" s="1015"/>
      <c r="H11" s="1015"/>
      <c r="I11" s="1015"/>
      <c r="J11" s="1015"/>
    </row>
    <row r="12" spans="1:10" ht="30" x14ac:dyDescent="0.25">
      <c r="A12" s="845">
        <v>5</v>
      </c>
      <c r="B12" s="835" t="s">
        <v>1510</v>
      </c>
      <c r="C12" s="1015"/>
      <c r="D12" s="1015"/>
      <c r="E12" s="1015"/>
      <c r="F12" s="1015"/>
      <c r="G12" s="1015"/>
      <c r="H12" s="1015"/>
      <c r="I12" s="1015"/>
      <c r="J12" s="1015"/>
    </row>
    <row r="13" spans="1:10" x14ac:dyDescent="0.25">
      <c r="A13" s="845">
        <v>6</v>
      </c>
      <c r="B13" s="835" t="s">
        <v>1511</v>
      </c>
      <c r="C13" s="1015"/>
      <c r="D13" s="1015"/>
      <c r="E13" s="1015"/>
      <c r="F13" s="1015"/>
      <c r="G13" s="1015"/>
      <c r="H13" s="1015"/>
      <c r="I13" s="1015"/>
      <c r="J13" s="1015"/>
    </row>
    <row r="14" spans="1:10" x14ac:dyDescent="0.25">
      <c r="A14" s="845">
        <v>7</v>
      </c>
      <c r="B14" s="835" t="s">
        <v>1512</v>
      </c>
      <c r="C14" s="1015"/>
      <c r="D14" s="1015"/>
      <c r="E14" s="1015"/>
      <c r="F14" s="1015"/>
      <c r="G14" s="1015"/>
      <c r="H14" s="1015"/>
      <c r="I14" s="1015"/>
      <c r="J14" s="1015"/>
    </row>
    <row r="15" spans="1:10" x14ac:dyDescent="0.25">
      <c r="A15" s="845">
        <v>8</v>
      </c>
      <c r="B15" s="835" t="s">
        <v>880</v>
      </c>
      <c r="C15" s="1015"/>
      <c r="D15" s="1015"/>
      <c r="E15" s="1015"/>
      <c r="F15" s="1015"/>
      <c r="G15" s="1015"/>
      <c r="H15" s="1015"/>
      <c r="I15" s="1015"/>
      <c r="J15" s="1015"/>
    </row>
    <row r="16" spans="1:10" x14ac:dyDescent="0.25">
      <c r="A16" s="846">
        <v>9</v>
      </c>
      <c r="B16" s="659" t="s">
        <v>42</v>
      </c>
      <c r="C16" s="1016"/>
      <c r="D16" s="1016"/>
      <c r="E16" s="1016"/>
      <c r="F16" s="1016"/>
      <c r="G16" s="1016"/>
      <c r="H16" s="1016"/>
      <c r="I16" s="1016"/>
      <c r="J16" s="1016"/>
    </row>
    <row r="17" spans="2:13" x14ac:dyDescent="0.25">
      <c r="B17" s="78"/>
      <c r="C17" s="78"/>
      <c r="D17" s="78"/>
      <c r="E17" s="78"/>
      <c r="F17" s="78"/>
      <c r="G17" s="78"/>
      <c r="H17" s="78"/>
      <c r="I17" s="78"/>
      <c r="J17" s="78"/>
    </row>
    <row r="18" spans="2:13" x14ac:dyDescent="0.25">
      <c r="M18" s="3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15"/>
  <sheetViews>
    <sheetView showGridLines="0" view="pageLayout" zoomScaleNormal="100" workbookViewId="0"/>
  </sheetViews>
  <sheetFormatPr defaultColWidth="9.140625" defaultRowHeight="15" x14ac:dyDescent="0.25"/>
  <cols>
    <col min="2" max="2" width="37.42578125" customWidth="1"/>
    <col min="3" max="4" width="18.140625" customWidth="1"/>
  </cols>
  <sheetData>
    <row r="1" spans="1:8" ht="18.75" x14ac:dyDescent="0.3">
      <c r="A1" s="661" t="s">
        <v>1462</v>
      </c>
    </row>
    <row r="2" spans="1:8" ht="15.75" x14ac:dyDescent="0.25">
      <c r="A2" s="847" t="s">
        <v>218</v>
      </c>
    </row>
    <row r="3" spans="1:8" x14ac:dyDescent="0.25">
      <c r="B3" s="240"/>
      <c r="C3" s="497"/>
      <c r="D3" s="497"/>
    </row>
    <row r="4" spans="1:8" ht="20.100000000000001" customHeight="1" x14ac:dyDescent="0.25">
      <c r="B4" s="482"/>
      <c r="C4" s="840" t="s">
        <v>6</v>
      </c>
      <c r="D4" s="853" t="s">
        <v>7</v>
      </c>
    </row>
    <row r="5" spans="1:8" ht="20.100000000000001" customHeight="1" x14ac:dyDescent="0.25">
      <c r="B5" s="482"/>
      <c r="C5" s="854" t="s">
        <v>1513</v>
      </c>
      <c r="D5" s="832" t="s">
        <v>1514</v>
      </c>
    </row>
    <row r="6" spans="1:8" ht="20.100000000000001" customHeight="1" x14ac:dyDescent="0.25">
      <c r="A6" s="1572" t="s">
        <v>1515</v>
      </c>
      <c r="B6" s="1573"/>
      <c r="C6" s="848"/>
      <c r="D6" s="849"/>
      <c r="H6" s="35"/>
    </row>
    <row r="7" spans="1:8" ht="28.5" customHeight="1" x14ac:dyDescent="0.25">
      <c r="A7" s="819">
        <v>1</v>
      </c>
      <c r="B7" s="850" t="s">
        <v>1516</v>
      </c>
      <c r="C7" s="833"/>
      <c r="D7" s="833"/>
    </row>
    <row r="8" spans="1:8" ht="30" customHeight="1" x14ac:dyDescent="0.25">
      <c r="A8" s="819">
        <v>2</v>
      </c>
      <c r="B8" s="850" t="s">
        <v>1517</v>
      </c>
      <c r="C8" s="833"/>
      <c r="D8" s="833"/>
    </row>
    <row r="9" spans="1:8" ht="20.100000000000001" customHeight="1" x14ac:dyDescent="0.25">
      <c r="A9" s="819">
        <v>3</v>
      </c>
      <c r="B9" s="850" t="s">
        <v>1518</v>
      </c>
      <c r="C9" s="833"/>
      <c r="D9" s="833"/>
    </row>
    <row r="10" spans="1:8" ht="20.100000000000001" customHeight="1" x14ac:dyDescent="0.25">
      <c r="A10" s="819">
        <v>4</v>
      </c>
      <c r="B10" s="850" t="s">
        <v>1519</v>
      </c>
      <c r="C10" s="833"/>
      <c r="D10" s="833"/>
    </row>
    <row r="11" spans="1:8" ht="20.100000000000001" customHeight="1" x14ac:dyDescent="0.25">
      <c r="A11" s="819">
        <v>5</v>
      </c>
      <c r="B11" s="850" t="s">
        <v>1520</v>
      </c>
      <c r="C11" s="833"/>
      <c r="D11" s="833"/>
    </row>
    <row r="12" spans="1:8" ht="20.100000000000001" customHeight="1" x14ac:dyDescent="0.25">
      <c r="A12" s="819">
        <v>6</v>
      </c>
      <c r="B12" s="851" t="s">
        <v>1521</v>
      </c>
      <c r="C12" s="833"/>
      <c r="D12" s="833"/>
    </row>
    <row r="13" spans="1:8" ht="20.100000000000001" customHeight="1" x14ac:dyDescent="0.25">
      <c r="A13" s="1572" t="s">
        <v>1522</v>
      </c>
      <c r="B13" s="1573"/>
      <c r="C13" s="852"/>
      <c r="D13" s="852"/>
    </row>
    <row r="14" spans="1:8" ht="20.100000000000001" customHeight="1" x14ac:dyDescent="0.25">
      <c r="A14" s="822">
        <v>7</v>
      </c>
      <c r="B14" s="850" t="s">
        <v>1523</v>
      </c>
      <c r="C14" s="833"/>
      <c r="D14" s="833"/>
      <c r="H14" s="35"/>
    </row>
    <row r="15" spans="1:8" ht="20.100000000000001" customHeight="1" x14ac:dyDescent="0.25">
      <c r="A15" s="822">
        <v>8</v>
      </c>
      <c r="B15" s="850" t="s">
        <v>1524</v>
      </c>
      <c r="C15" s="833"/>
      <c r="D15" s="833"/>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I15"/>
  <sheetViews>
    <sheetView showGridLines="0" view="pageLayout" zoomScaleNormal="100"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574" t="s">
        <v>1463</v>
      </c>
      <c r="B1" s="1555"/>
      <c r="C1" s="1555"/>
      <c r="D1" s="1555"/>
      <c r="E1" s="1555"/>
      <c r="F1" s="1555"/>
      <c r="G1" s="1555"/>
      <c r="H1" s="1555"/>
      <c r="I1" s="1555"/>
    </row>
    <row r="2" spans="1:9" ht="15.75" x14ac:dyDescent="0.25">
      <c r="A2" s="843" t="s">
        <v>218</v>
      </c>
    </row>
    <row r="3" spans="1:9" x14ac:dyDescent="0.25">
      <c r="A3" s="479"/>
      <c r="B3" s="479"/>
      <c r="C3" s="498"/>
    </row>
    <row r="4" spans="1:9" ht="20.100000000000001" customHeight="1" x14ac:dyDescent="0.25">
      <c r="A4" s="855"/>
      <c r="B4" s="856"/>
      <c r="C4" s="840" t="s">
        <v>6</v>
      </c>
    </row>
    <row r="5" spans="1:9" ht="39" customHeight="1" x14ac:dyDescent="0.25">
      <c r="A5" s="856"/>
      <c r="B5" s="857"/>
      <c r="C5" s="840" t="s">
        <v>1484</v>
      </c>
    </row>
    <row r="6" spans="1:9" ht="26.45" customHeight="1" x14ac:dyDescent="0.25">
      <c r="A6" s="858">
        <v>1</v>
      </c>
      <c r="B6" s="838" t="s">
        <v>1525</v>
      </c>
      <c r="C6" s="835"/>
    </row>
    <row r="7" spans="1:9" ht="20.100000000000001" customHeight="1" x14ac:dyDescent="0.25">
      <c r="A7" s="840">
        <v>2</v>
      </c>
      <c r="B7" s="835" t="s">
        <v>1526</v>
      </c>
      <c r="C7" s="835"/>
    </row>
    <row r="8" spans="1:9" ht="20.100000000000001" customHeight="1" x14ac:dyDescent="0.25">
      <c r="A8" s="840">
        <v>3</v>
      </c>
      <c r="B8" s="835" t="s">
        <v>1527</v>
      </c>
      <c r="C8" s="835"/>
    </row>
    <row r="9" spans="1:9" ht="20.100000000000001" customHeight="1" x14ac:dyDescent="0.25">
      <c r="A9" s="840">
        <v>4</v>
      </c>
      <c r="B9" s="835" t="s">
        <v>1528</v>
      </c>
      <c r="C9" s="835"/>
    </row>
    <row r="10" spans="1:9" ht="20.100000000000001" customHeight="1" x14ac:dyDescent="0.25">
      <c r="A10" s="840">
        <v>5</v>
      </c>
      <c r="B10" s="835" t="s">
        <v>1529</v>
      </c>
      <c r="C10" s="835"/>
    </row>
    <row r="11" spans="1:9" ht="20.100000000000001" customHeight="1" x14ac:dyDescent="0.25">
      <c r="A11" s="840">
        <v>6</v>
      </c>
      <c r="B11" s="835" t="s">
        <v>1530</v>
      </c>
      <c r="C11" s="835"/>
    </row>
    <row r="12" spans="1:9" ht="20.100000000000001" customHeight="1" x14ac:dyDescent="0.25">
      <c r="A12" s="840">
        <v>7</v>
      </c>
      <c r="B12" s="835" t="s">
        <v>1531</v>
      </c>
      <c r="C12" s="835"/>
    </row>
    <row r="13" spans="1:9" ht="20.100000000000001" customHeight="1" x14ac:dyDescent="0.25">
      <c r="A13" s="840">
        <v>8</v>
      </c>
      <c r="B13" s="835" t="s">
        <v>937</v>
      </c>
      <c r="C13" s="835"/>
    </row>
    <row r="14" spans="1:9" ht="20.100000000000001" customHeight="1" x14ac:dyDescent="0.25">
      <c r="A14" s="858">
        <v>9</v>
      </c>
      <c r="B14" s="838" t="s">
        <v>1532</v>
      </c>
      <c r="C14" s="835"/>
    </row>
    <row r="15" spans="1:9" x14ac:dyDescent="0.25">
      <c r="A15" s="41"/>
      <c r="B15" s="41"/>
      <c r="C15" s="41"/>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D25"/>
  <sheetViews>
    <sheetView showGridLines="0" view="pageLayout" zoomScaleNormal="100" workbookViewId="0"/>
  </sheetViews>
  <sheetFormatPr defaultColWidth="9.140625" defaultRowHeight="15" x14ac:dyDescent="0.25"/>
  <cols>
    <col min="1" max="1" width="9.140625" style="41"/>
    <col min="2" max="2" width="86.7109375" style="41" customWidth="1"/>
    <col min="3" max="3" width="16.28515625" style="41" customWidth="1"/>
    <col min="4" max="4" width="18.7109375" style="41" customWidth="1"/>
    <col min="5" max="16384" width="9.140625" style="41"/>
  </cols>
  <sheetData>
    <row r="1" spans="1:4" ht="18.75" x14ac:dyDescent="0.3">
      <c r="A1" s="859" t="s">
        <v>1464</v>
      </c>
    </row>
    <row r="2" spans="1:4" ht="15.75" x14ac:dyDescent="0.25">
      <c r="A2" s="860" t="s">
        <v>218</v>
      </c>
    </row>
    <row r="3" spans="1:4" ht="20.100000000000001" customHeight="1" x14ac:dyDescent="0.25">
      <c r="A3" s="499"/>
      <c r="B3" s="500"/>
      <c r="C3" s="501"/>
      <c r="D3" s="501"/>
    </row>
    <row r="4" spans="1:4" ht="20.100000000000001" customHeight="1" x14ac:dyDescent="0.25">
      <c r="A4" s="861"/>
      <c r="B4" s="862"/>
      <c r="C4" s="840" t="s">
        <v>6</v>
      </c>
      <c r="D4" s="840" t="s">
        <v>7</v>
      </c>
    </row>
    <row r="5" spans="1:4" ht="30" customHeight="1" x14ac:dyDescent="0.25">
      <c r="A5" s="863"/>
      <c r="B5" s="862"/>
      <c r="C5" s="840" t="s">
        <v>1533</v>
      </c>
      <c r="D5" s="840" t="s">
        <v>1484</v>
      </c>
    </row>
    <row r="6" spans="1:4" ht="20.100000000000001" customHeight="1" x14ac:dyDescent="0.25">
      <c r="A6" s="858">
        <v>1</v>
      </c>
      <c r="B6" s="838" t="s">
        <v>1534</v>
      </c>
      <c r="C6" s="864"/>
      <c r="D6" s="865"/>
    </row>
    <row r="7" spans="1:4" ht="29.25" customHeight="1" x14ac:dyDescent="0.25">
      <c r="A7" s="840">
        <v>2</v>
      </c>
      <c r="B7" s="835" t="s">
        <v>1535</v>
      </c>
      <c r="C7" s="865"/>
      <c r="D7" s="865"/>
    </row>
    <row r="8" spans="1:4" ht="20.100000000000001" customHeight="1" x14ac:dyDescent="0.25">
      <c r="A8" s="840">
        <v>3</v>
      </c>
      <c r="B8" s="835" t="s">
        <v>1536</v>
      </c>
      <c r="C8" s="865"/>
      <c r="D8" s="865"/>
    </row>
    <row r="9" spans="1:4" ht="20.100000000000001" customHeight="1" x14ac:dyDescent="0.25">
      <c r="A9" s="840">
        <v>4</v>
      </c>
      <c r="B9" s="835" t="s">
        <v>1537</v>
      </c>
      <c r="C9" s="865"/>
      <c r="D9" s="865"/>
    </row>
    <row r="10" spans="1:4" ht="20.100000000000001" customHeight="1" x14ac:dyDescent="0.25">
      <c r="A10" s="840">
        <v>5</v>
      </c>
      <c r="B10" s="835" t="s">
        <v>1538</v>
      </c>
      <c r="C10" s="865"/>
      <c r="D10" s="865"/>
    </row>
    <row r="11" spans="1:4" ht="20.100000000000001" customHeight="1" x14ac:dyDescent="0.25">
      <c r="A11" s="840">
        <v>6</v>
      </c>
      <c r="B11" s="835" t="s">
        <v>1539</v>
      </c>
      <c r="C11" s="865"/>
      <c r="D11" s="865"/>
    </row>
    <row r="12" spans="1:4" ht="20.100000000000001" customHeight="1" x14ac:dyDescent="0.25">
      <c r="A12" s="840">
        <v>7</v>
      </c>
      <c r="B12" s="835" t="s">
        <v>1540</v>
      </c>
      <c r="C12" s="865"/>
      <c r="D12" s="864"/>
    </row>
    <row r="13" spans="1:4" ht="20.100000000000001" customHeight="1" x14ac:dyDescent="0.25">
      <c r="A13" s="840">
        <v>8</v>
      </c>
      <c r="B13" s="835" t="s">
        <v>1541</v>
      </c>
      <c r="C13" s="865"/>
      <c r="D13" s="865"/>
    </row>
    <row r="14" spans="1:4" ht="20.100000000000001" customHeight="1" x14ac:dyDescent="0.25">
      <c r="A14" s="840">
        <v>9</v>
      </c>
      <c r="B14" s="835" t="s">
        <v>1542</v>
      </c>
      <c r="C14" s="865"/>
      <c r="D14" s="865"/>
    </row>
    <row r="15" spans="1:4" ht="20.100000000000001" customHeight="1" x14ac:dyDescent="0.25">
      <c r="A15" s="840">
        <v>10</v>
      </c>
      <c r="B15" s="835" t="s">
        <v>1543</v>
      </c>
      <c r="C15" s="865"/>
      <c r="D15" s="865"/>
    </row>
    <row r="16" spans="1:4" ht="20.100000000000001" customHeight="1" x14ac:dyDescent="0.25">
      <c r="A16" s="858">
        <v>11</v>
      </c>
      <c r="B16" s="842" t="s">
        <v>1544</v>
      </c>
      <c r="C16" s="864"/>
      <c r="D16" s="865"/>
    </row>
    <row r="17" spans="1:4" ht="32.25" customHeight="1" x14ac:dyDescent="0.25">
      <c r="A17" s="840">
        <v>12</v>
      </c>
      <c r="B17" s="835" t="s">
        <v>1545</v>
      </c>
      <c r="C17" s="865"/>
      <c r="D17" s="865"/>
    </row>
    <row r="18" spans="1:4" ht="20.100000000000001" customHeight="1" x14ac:dyDescent="0.25">
      <c r="A18" s="840">
        <v>13</v>
      </c>
      <c r="B18" s="835" t="s">
        <v>1536</v>
      </c>
      <c r="C18" s="865"/>
      <c r="D18" s="865"/>
    </row>
    <row r="19" spans="1:4" ht="20.100000000000001" customHeight="1" x14ac:dyDescent="0.25">
      <c r="A19" s="840">
        <v>14</v>
      </c>
      <c r="B19" s="835" t="s">
        <v>1537</v>
      </c>
      <c r="C19" s="865"/>
      <c r="D19" s="865"/>
    </row>
    <row r="20" spans="1:4" ht="20.100000000000001" customHeight="1" x14ac:dyDescent="0.25">
      <c r="A20" s="840">
        <v>15</v>
      </c>
      <c r="B20" s="835" t="s">
        <v>1538</v>
      </c>
      <c r="C20" s="865"/>
      <c r="D20" s="865"/>
    </row>
    <row r="21" spans="1:4" ht="20.100000000000001" customHeight="1" x14ac:dyDescent="0.25">
      <c r="A21" s="840">
        <v>16</v>
      </c>
      <c r="B21" s="835" t="s">
        <v>1539</v>
      </c>
      <c r="C21" s="865"/>
      <c r="D21" s="865"/>
    </row>
    <row r="22" spans="1:4" ht="20.100000000000001" customHeight="1" x14ac:dyDescent="0.25">
      <c r="A22" s="840">
        <v>17</v>
      </c>
      <c r="B22" s="835" t="s">
        <v>1540</v>
      </c>
      <c r="C22" s="865"/>
      <c r="D22" s="866"/>
    </row>
    <row r="23" spans="1:4" ht="20.100000000000001" customHeight="1" x14ac:dyDescent="0.25">
      <c r="A23" s="840">
        <v>18</v>
      </c>
      <c r="B23" s="835" t="s">
        <v>1541</v>
      </c>
      <c r="C23" s="865"/>
      <c r="D23" s="865"/>
    </row>
    <row r="24" spans="1:4" ht="20.100000000000001" customHeight="1" x14ac:dyDescent="0.25">
      <c r="A24" s="840">
        <v>19</v>
      </c>
      <c r="B24" s="835" t="s">
        <v>1542</v>
      </c>
      <c r="C24" s="865"/>
      <c r="D24" s="865"/>
    </row>
    <row r="25" spans="1:4" ht="20.100000000000001" customHeight="1" x14ac:dyDescent="0.25">
      <c r="A25" s="840">
        <v>20</v>
      </c>
      <c r="B25" s="835" t="s">
        <v>1543</v>
      </c>
      <c r="C25" s="865"/>
      <c r="D25" s="865"/>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1767</v>
      </c>
    </row>
    <row r="3" spans="2:12" x14ac:dyDescent="0.25">
      <c r="B3" t="s">
        <v>1768</v>
      </c>
    </row>
    <row r="5" spans="2:12" x14ac:dyDescent="0.25">
      <c r="B5" s="1199" t="s">
        <v>1546</v>
      </c>
      <c r="C5" s="1200"/>
      <c r="D5" s="1200"/>
      <c r="E5" s="1200"/>
      <c r="F5" s="1200"/>
      <c r="G5" s="1200"/>
      <c r="H5" s="1200"/>
      <c r="I5" s="1200"/>
      <c r="J5" s="1200"/>
      <c r="K5" s="1200"/>
      <c r="L5" s="1201"/>
    </row>
    <row r="6" spans="2:12" x14ac:dyDescent="0.25">
      <c r="B6" s="1202" t="s">
        <v>1547</v>
      </c>
      <c r="C6" s="1198"/>
      <c r="D6" s="1198"/>
      <c r="E6" s="1198"/>
      <c r="F6" s="1198"/>
      <c r="G6" s="1198"/>
      <c r="H6" s="1198"/>
      <c r="I6" s="1198"/>
      <c r="J6" s="1198"/>
      <c r="K6" s="1198"/>
      <c r="L6" s="1203"/>
    </row>
    <row r="7" spans="2:12" ht="22.5" customHeight="1" x14ac:dyDescent="0.25">
      <c r="B7" s="1202" t="s">
        <v>1548</v>
      </c>
      <c r="C7" s="1198"/>
      <c r="D7" s="1198"/>
      <c r="E7" s="1198"/>
      <c r="F7" s="1198"/>
      <c r="G7" s="1198"/>
      <c r="H7" s="1198"/>
      <c r="I7" s="1198"/>
      <c r="J7" s="1198"/>
      <c r="K7" s="1198"/>
      <c r="L7" s="1203"/>
    </row>
    <row r="8" spans="2:12" x14ac:dyDescent="0.25">
      <c r="B8" s="1202" t="s">
        <v>1549</v>
      </c>
      <c r="C8" s="1198"/>
      <c r="D8" s="1198"/>
      <c r="E8" s="1198"/>
      <c r="F8" s="1198"/>
      <c r="G8" s="1198"/>
      <c r="H8" s="1198"/>
      <c r="I8" s="1198"/>
      <c r="J8" s="1198"/>
      <c r="K8" s="1198"/>
      <c r="L8" s="1203"/>
    </row>
    <row r="9" spans="2:12" ht="22.5" customHeight="1" x14ac:dyDescent="0.25">
      <c r="B9" s="1202" t="s">
        <v>1550</v>
      </c>
      <c r="C9" s="1198"/>
      <c r="D9" s="1198"/>
      <c r="E9" s="1198"/>
      <c r="F9" s="1198"/>
      <c r="G9" s="1198"/>
      <c r="H9" s="1198"/>
      <c r="I9" s="1198"/>
      <c r="J9" s="1198"/>
      <c r="K9" s="1198"/>
      <c r="L9" s="1203"/>
    </row>
    <row r="10" spans="2:12" ht="22.5" customHeight="1" x14ac:dyDescent="0.25">
      <c r="B10" s="1204" t="s">
        <v>1551</v>
      </c>
      <c r="C10" s="1205"/>
      <c r="D10" s="1205"/>
      <c r="E10" s="1205"/>
      <c r="F10" s="1205"/>
      <c r="G10" s="1205"/>
      <c r="H10" s="1205"/>
      <c r="I10" s="1205"/>
      <c r="J10" s="1205"/>
      <c r="K10" s="1205"/>
      <c r="L10" s="1206"/>
    </row>
    <row r="11" spans="2:12" ht="22.5" customHeight="1" x14ac:dyDescent="0.25"/>
    <row r="12" spans="2:12" ht="22.5" customHeight="1" x14ac:dyDescent="0.25">
      <c r="B12" s="1197"/>
      <c r="C12" s="1197"/>
      <c r="D12" s="1197"/>
      <c r="E12" s="1197"/>
      <c r="F12" s="1197"/>
      <c r="G12" s="1197"/>
      <c r="H12" s="1197"/>
      <c r="I12" s="1197"/>
      <c r="J12" s="1197"/>
      <c r="K12" s="1197"/>
      <c r="L12" s="1197"/>
    </row>
    <row r="13" spans="2:12" ht="22.5" customHeight="1" x14ac:dyDescent="0.25">
      <c r="B13" s="1198"/>
      <c r="C13" s="1198"/>
      <c r="D13" s="1198"/>
      <c r="E13" s="1198"/>
      <c r="F13" s="1198"/>
      <c r="G13" s="1198"/>
      <c r="H13" s="1198"/>
      <c r="I13" s="1198"/>
      <c r="J13" s="1198"/>
      <c r="K13" s="1198"/>
      <c r="L13" s="1198"/>
    </row>
    <row r="14" spans="2:12" ht="22.5" customHeight="1" x14ac:dyDescent="0.25">
      <c r="B14" s="1197"/>
      <c r="C14" s="1197"/>
      <c r="D14" s="1197"/>
      <c r="E14" s="1197"/>
      <c r="F14" s="1197"/>
      <c r="G14" s="1197"/>
      <c r="H14" s="1197"/>
      <c r="I14" s="1197"/>
      <c r="J14" s="1197"/>
      <c r="K14" s="1197"/>
      <c r="L14" s="1197"/>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C16"/>
  <sheetViews>
    <sheetView showGridLines="0" view="pageLayout" zoomScaleNormal="100"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53" t="s">
        <v>1546</v>
      </c>
    </row>
    <row r="2" spans="1:3" x14ac:dyDescent="0.25">
      <c r="A2" t="s">
        <v>125</v>
      </c>
    </row>
    <row r="5" spans="1:3" x14ac:dyDescent="0.25">
      <c r="A5" s="310" t="s">
        <v>126</v>
      </c>
      <c r="B5" s="334" t="s">
        <v>120</v>
      </c>
      <c r="C5" s="55" t="s">
        <v>127</v>
      </c>
    </row>
    <row r="6" spans="1:3" ht="90" x14ac:dyDescent="0.25">
      <c r="A6" s="309" t="s">
        <v>1552</v>
      </c>
      <c r="B6" s="334" t="s">
        <v>116</v>
      </c>
      <c r="C6" s="502" t="s">
        <v>1553</v>
      </c>
    </row>
    <row r="7" spans="1:3" ht="90" x14ac:dyDescent="0.25">
      <c r="A7" s="309" t="s">
        <v>1554</v>
      </c>
      <c r="B7" s="56" t="s">
        <v>118</v>
      </c>
      <c r="C7" s="502" t="s">
        <v>1555</v>
      </c>
    </row>
    <row r="8" spans="1:3" ht="45" x14ac:dyDescent="0.25">
      <c r="A8" s="309" t="s">
        <v>1556</v>
      </c>
      <c r="B8" s="334" t="s">
        <v>152</v>
      </c>
      <c r="C8" s="502" t="s">
        <v>1557</v>
      </c>
    </row>
    <row r="9" spans="1:3" ht="150" x14ac:dyDescent="0.25">
      <c r="A9" s="309" t="s">
        <v>1558</v>
      </c>
      <c r="B9" s="334" t="s">
        <v>137</v>
      </c>
      <c r="C9" s="502" t="s">
        <v>1559</v>
      </c>
    </row>
    <row r="10" spans="1:3" ht="30" x14ac:dyDescent="0.25">
      <c r="A10" s="309" t="s">
        <v>1560</v>
      </c>
      <c r="B10" s="334" t="s">
        <v>139</v>
      </c>
      <c r="C10" s="502" t="s">
        <v>1561</v>
      </c>
    </row>
    <row r="11" spans="1:3" ht="45" x14ac:dyDescent="0.25">
      <c r="A11" s="309" t="s">
        <v>1562</v>
      </c>
      <c r="B11" s="334" t="s">
        <v>142</v>
      </c>
      <c r="C11" s="502" t="s">
        <v>1563</v>
      </c>
    </row>
    <row r="12" spans="1:3" ht="30" x14ac:dyDescent="0.25">
      <c r="A12" s="309" t="s">
        <v>1564</v>
      </c>
      <c r="B12" s="334" t="s">
        <v>145</v>
      </c>
      <c r="C12" s="502" t="s">
        <v>1565</v>
      </c>
    </row>
    <row r="13" spans="1:3" ht="30" x14ac:dyDescent="0.25">
      <c r="A13" s="309" t="s">
        <v>1566</v>
      </c>
      <c r="B13" s="334" t="s">
        <v>251</v>
      </c>
      <c r="C13" s="502" t="s">
        <v>1567</v>
      </c>
    </row>
    <row r="14" spans="1:3" ht="105" x14ac:dyDescent="0.25">
      <c r="A14" s="309" t="s">
        <v>1568</v>
      </c>
      <c r="B14" s="334" t="s">
        <v>299</v>
      </c>
      <c r="C14" s="502" t="s">
        <v>1569</v>
      </c>
    </row>
    <row r="16" spans="1:3" x14ac:dyDescent="0.25">
      <c r="B16" s="1575"/>
      <c r="C16" s="1382"/>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Q20"/>
  <sheetViews>
    <sheetView showGridLines="0" zoomScaleNormal="100"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41"/>
      <c r="B1" s="1578" t="s">
        <v>1547</v>
      </c>
      <c r="C1" s="1579"/>
      <c r="D1" s="1579"/>
      <c r="E1" s="1579"/>
      <c r="F1" s="1579"/>
      <c r="G1" s="1579"/>
      <c r="H1" s="1579"/>
      <c r="I1" s="1579"/>
      <c r="J1" s="1579"/>
      <c r="K1" s="1579"/>
      <c r="L1" s="1579"/>
      <c r="M1" s="1579"/>
      <c r="N1" s="1579"/>
      <c r="O1" s="1579"/>
      <c r="P1" s="1579"/>
      <c r="Q1" s="1579"/>
    </row>
    <row r="4" spans="1:17" x14ac:dyDescent="0.25">
      <c r="A4" s="503"/>
      <c r="B4" s="504"/>
      <c r="C4" s="464" t="s">
        <v>6</v>
      </c>
      <c r="D4" s="464" t="s">
        <v>7</v>
      </c>
      <c r="E4" s="464" t="s">
        <v>8</v>
      </c>
      <c r="F4" s="464" t="s">
        <v>43</v>
      </c>
      <c r="G4" s="464" t="s">
        <v>44</v>
      </c>
      <c r="H4" s="464" t="s">
        <v>164</v>
      </c>
      <c r="I4" s="464" t="s">
        <v>165</v>
      </c>
      <c r="J4" s="464" t="s">
        <v>197</v>
      </c>
      <c r="K4" s="464" t="s">
        <v>441</v>
      </c>
      <c r="L4" s="464" t="s">
        <v>442</v>
      </c>
      <c r="M4" s="464" t="s">
        <v>443</v>
      </c>
      <c r="N4" s="464" t="s">
        <v>444</v>
      </c>
      <c r="O4" s="464" t="s">
        <v>445</v>
      </c>
      <c r="P4" s="464" t="s">
        <v>729</v>
      </c>
      <c r="Q4" s="464" t="s">
        <v>730</v>
      </c>
    </row>
    <row r="5" spans="1:17" x14ac:dyDescent="0.25">
      <c r="A5" s="503"/>
      <c r="B5" s="504"/>
      <c r="C5" s="1580" t="s">
        <v>1570</v>
      </c>
      <c r="D5" s="1580"/>
      <c r="E5" s="1580"/>
      <c r="F5" s="1580"/>
      <c r="G5" s="1580"/>
      <c r="H5" s="1580"/>
      <c r="I5" s="1580"/>
      <c r="J5" s="1580" t="s">
        <v>1571</v>
      </c>
      <c r="K5" s="1580"/>
      <c r="L5" s="1580"/>
      <c r="M5" s="1580"/>
      <c r="N5" s="1580" t="s">
        <v>1572</v>
      </c>
      <c r="O5" s="1580"/>
      <c r="P5" s="1580"/>
      <c r="Q5" s="1580"/>
    </row>
    <row r="6" spans="1:17" x14ac:dyDescent="0.25">
      <c r="A6" s="503"/>
      <c r="B6" s="504"/>
      <c r="C6" s="1581" t="s">
        <v>1573</v>
      </c>
      <c r="D6" s="1582"/>
      <c r="E6" s="1582"/>
      <c r="F6" s="1583"/>
      <c r="G6" s="1584" t="s">
        <v>1574</v>
      </c>
      <c r="H6" s="1580"/>
      <c r="I6" s="505" t="s">
        <v>1575</v>
      </c>
      <c r="J6" s="1580" t="s">
        <v>1573</v>
      </c>
      <c r="K6" s="1580"/>
      <c r="L6" s="1576" t="s">
        <v>1574</v>
      </c>
      <c r="M6" s="505" t="s">
        <v>1575</v>
      </c>
      <c r="N6" s="1580" t="s">
        <v>1573</v>
      </c>
      <c r="O6" s="1580"/>
      <c r="P6" s="1576" t="s">
        <v>1574</v>
      </c>
      <c r="Q6" s="505" t="s">
        <v>1575</v>
      </c>
    </row>
    <row r="7" spans="1:17" x14ac:dyDescent="0.25">
      <c r="A7" s="503"/>
      <c r="B7" s="504"/>
      <c r="C7" s="1586" t="s">
        <v>1576</v>
      </c>
      <c r="D7" s="1583"/>
      <c r="E7" s="1586" t="s">
        <v>1577</v>
      </c>
      <c r="F7" s="1583"/>
      <c r="G7" s="1585"/>
      <c r="H7" s="1587" t="s">
        <v>1578</v>
      </c>
      <c r="I7" s="1585"/>
      <c r="J7" s="1576" t="s">
        <v>1576</v>
      </c>
      <c r="K7" s="1576" t="s">
        <v>1577</v>
      </c>
      <c r="L7" s="1585"/>
      <c r="M7" s="1585"/>
      <c r="N7" s="1576" t="s">
        <v>1576</v>
      </c>
      <c r="O7" s="1576" t="s">
        <v>1577</v>
      </c>
      <c r="P7" s="1585"/>
      <c r="Q7" s="1585"/>
    </row>
    <row r="8" spans="1:17" ht="60" x14ac:dyDescent="0.25">
      <c r="A8" s="506"/>
      <c r="B8" s="507"/>
      <c r="C8" s="508"/>
      <c r="D8" s="366" t="s">
        <v>1578</v>
      </c>
      <c r="E8" s="508"/>
      <c r="F8" s="366" t="s">
        <v>1578</v>
      </c>
      <c r="G8" s="1577"/>
      <c r="H8" s="1588"/>
      <c r="I8" s="1577"/>
      <c r="J8" s="1577"/>
      <c r="K8" s="1577"/>
      <c r="L8" s="1577"/>
      <c r="M8" s="1577"/>
      <c r="N8" s="1577"/>
      <c r="O8" s="1577"/>
      <c r="P8" s="1577"/>
      <c r="Q8" s="1577"/>
    </row>
    <row r="9" spans="1:17" x14ac:dyDescent="0.25">
      <c r="A9" s="509">
        <v>1</v>
      </c>
      <c r="B9" s="510" t="s">
        <v>1579</v>
      </c>
      <c r="C9" s="508"/>
      <c r="D9" s="464"/>
      <c r="E9" s="508"/>
      <c r="F9" s="464"/>
      <c r="G9" s="511"/>
      <c r="H9" s="511"/>
      <c r="I9" s="511"/>
      <c r="J9" s="511"/>
      <c r="K9" s="511"/>
      <c r="L9" s="511"/>
      <c r="M9" s="511"/>
      <c r="N9" s="511"/>
      <c r="O9" s="511"/>
      <c r="P9" s="511"/>
      <c r="Q9" s="511"/>
    </row>
    <row r="10" spans="1:17" x14ac:dyDescent="0.25">
      <c r="A10" s="127">
        <v>2</v>
      </c>
      <c r="B10" s="512" t="s">
        <v>1580</v>
      </c>
      <c r="C10" s="464"/>
      <c r="D10" s="464"/>
      <c r="E10" s="464"/>
      <c r="F10" s="464"/>
      <c r="G10" s="464"/>
      <c r="H10" s="464"/>
      <c r="I10" s="464"/>
      <c r="J10" s="464"/>
      <c r="K10" s="464"/>
      <c r="L10" s="464"/>
      <c r="M10" s="464"/>
      <c r="N10" s="464"/>
      <c r="O10" s="464"/>
      <c r="P10" s="464"/>
      <c r="Q10" s="464"/>
    </row>
    <row r="11" spans="1:17" x14ac:dyDescent="0.25">
      <c r="A11" s="127">
        <v>3</v>
      </c>
      <c r="B11" s="165" t="s">
        <v>1581</v>
      </c>
      <c r="C11" s="165"/>
      <c r="D11" s="165"/>
      <c r="E11" s="165"/>
      <c r="F11" s="165"/>
      <c r="G11" s="165"/>
      <c r="H11" s="513"/>
      <c r="I11" s="513"/>
      <c r="J11" s="513"/>
      <c r="K11" s="513"/>
      <c r="L11" s="513"/>
      <c r="M11" s="513"/>
      <c r="N11" s="513"/>
      <c r="O11" s="513"/>
      <c r="P11" s="513"/>
      <c r="Q11" s="513"/>
    </row>
    <row r="12" spans="1:17" x14ac:dyDescent="0.25">
      <c r="A12" s="127">
        <v>4</v>
      </c>
      <c r="B12" s="165" t="s">
        <v>1582</v>
      </c>
      <c r="C12" s="165"/>
      <c r="D12" s="165"/>
      <c r="E12" s="165"/>
      <c r="F12" s="165"/>
      <c r="G12" s="165"/>
      <c r="H12" s="513"/>
      <c r="I12" s="513"/>
      <c r="J12" s="513"/>
      <c r="K12" s="513"/>
      <c r="L12" s="513"/>
      <c r="M12" s="513"/>
      <c r="N12" s="513"/>
      <c r="O12" s="513"/>
      <c r="P12" s="513"/>
      <c r="Q12" s="513"/>
    </row>
    <row r="13" spans="1:17" x14ac:dyDescent="0.25">
      <c r="A13" s="127">
        <v>5</v>
      </c>
      <c r="B13" s="165" t="s">
        <v>1583</v>
      </c>
      <c r="C13" s="165"/>
      <c r="D13" s="165"/>
      <c r="E13" s="165"/>
      <c r="F13" s="165"/>
      <c r="G13" s="165"/>
      <c r="H13" s="513"/>
      <c r="I13" s="513"/>
      <c r="J13" s="513"/>
      <c r="K13" s="513"/>
      <c r="L13" s="513"/>
      <c r="M13" s="513"/>
      <c r="N13" s="513"/>
      <c r="O13" s="513"/>
      <c r="P13" s="513"/>
      <c r="Q13" s="513"/>
    </row>
    <row r="14" spans="1:17" x14ac:dyDescent="0.25">
      <c r="A14" s="127">
        <v>6</v>
      </c>
      <c r="B14" s="165" t="s">
        <v>1584</v>
      </c>
      <c r="C14" s="165"/>
      <c r="D14" s="165"/>
      <c r="E14" s="165"/>
      <c r="F14" s="165"/>
      <c r="G14" s="165"/>
      <c r="H14" s="513"/>
      <c r="I14" s="513"/>
      <c r="J14" s="513"/>
      <c r="K14" s="513"/>
      <c r="L14" s="513"/>
      <c r="M14" s="513"/>
      <c r="N14" s="513"/>
      <c r="O14" s="513"/>
      <c r="P14" s="513"/>
      <c r="Q14" s="513"/>
    </row>
    <row r="15" spans="1:17" x14ac:dyDescent="0.25">
      <c r="A15" s="127">
        <v>7</v>
      </c>
      <c r="B15" s="514" t="s">
        <v>1585</v>
      </c>
      <c r="C15" s="464"/>
      <c r="D15" s="464"/>
      <c r="E15" s="464"/>
      <c r="F15" s="464"/>
      <c r="G15" s="464"/>
      <c r="H15" s="464"/>
      <c r="I15" s="464"/>
      <c r="J15" s="464"/>
      <c r="K15" s="464"/>
      <c r="L15" s="464"/>
      <c r="M15" s="464"/>
      <c r="N15" s="464"/>
      <c r="O15" s="464"/>
      <c r="P15" s="464"/>
      <c r="Q15" s="464"/>
    </row>
    <row r="16" spans="1:17" x14ac:dyDescent="0.25">
      <c r="A16" s="127">
        <v>8</v>
      </c>
      <c r="B16" s="165" t="s">
        <v>1586</v>
      </c>
      <c r="C16" s="165"/>
      <c r="D16" s="165"/>
      <c r="E16" s="165"/>
      <c r="F16" s="165"/>
      <c r="G16" s="165"/>
      <c r="H16" s="165"/>
      <c r="I16" s="165"/>
      <c r="J16" s="165"/>
      <c r="K16" s="165"/>
      <c r="L16" s="165"/>
      <c r="M16" s="165"/>
      <c r="N16" s="165"/>
      <c r="O16" s="165"/>
      <c r="P16" s="165"/>
      <c r="Q16" s="165"/>
    </row>
    <row r="17" spans="1:17" x14ac:dyDescent="0.25">
      <c r="A17" s="127">
        <v>9</v>
      </c>
      <c r="B17" s="165" t="s">
        <v>1587</v>
      </c>
      <c r="C17" s="165"/>
      <c r="D17" s="165"/>
      <c r="E17" s="165"/>
      <c r="F17" s="165"/>
      <c r="G17" s="165"/>
      <c r="H17" s="165"/>
      <c r="I17" s="165"/>
      <c r="J17" s="165"/>
      <c r="K17" s="165"/>
      <c r="L17" s="165"/>
      <c r="M17" s="165"/>
      <c r="N17" s="165"/>
      <c r="O17" s="165"/>
      <c r="P17" s="165"/>
      <c r="Q17" s="165"/>
    </row>
    <row r="18" spans="1:17" x14ac:dyDescent="0.25">
      <c r="A18" s="127">
        <v>10</v>
      </c>
      <c r="B18" s="165" t="s">
        <v>1588</v>
      </c>
      <c r="C18" s="165"/>
      <c r="D18" s="165"/>
      <c r="E18" s="165"/>
      <c r="F18" s="165"/>
      <c r="G18" s="165"/>
      <c r="H18" s="165"/>
      <c r="I18" s="165"/>
      <c r="J18" s="165"/>
      <c r="K18" s="165"/>
      <c r="L18" s="165"/>
      <c r="M18" s="165"/>
      <c r="N18" s="165"/>
      <c r="O18" s="165"/>
      <c r="P18" s="165"/>
      <c r="Q18" s="165"/>
    </row>
    <row r="19" spans="1:17" x14ac:dyDescent="0.25">
      <c r="A19" s="127">
        <v>11</v>
      </c>
      <c r="B19" s="165" t="s">
        <v>1589</v>
      </c>
      <c r="C19" s="165"/>
      <c r="D19" s="165"/>
      <c r="E19" s="165"/>
      <c r="F19" s="165"/>
      <c r="G19" s="165"/>
      <c r="H19" s="165"/>
      <c r="I19" s="165"/>
      <c r="J19" s="165"/>
      <c r="K19" s="165"/>
      <c r="L19" s="165"/>
      <c r="M19" s="165"/>
      <c r="N19" s="165"/>
      <c r="O19" s="165"/>
      <c r="P19" s="165"/>
      <c r="Q19" s="165"/>
    </row>
    <row r="20" spans="1:17" x14ac:dyDescent="0.25">
      <c r="A20" s="127">
        <v>12</v>
      </c>
      <c r="B20" s="165" t="s">
        <v>1584</v>
      </c>
      <c r="C20" s="165"/>
      <c r="D20" s="165"/>
      <c r="E20" s="165"/>
      <c r="F20" s="165"/>
      <c r="G20" s="165"/>
      <c r="H20" s="165"/>
      <c r="I20" s="165"/>
      <c r="J20" s="165"/>
      <c r="K20" s="165"/>
      <c r="L20" s="165"/>
      <c r="M20" s="165"/>
      <c r="N20" s="165"/>
      <c r="O20" s="165"/>
      <c r="P20" s="165"/>
      <c r="Q20" s="165"/>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N19"/>
  <sheetViews>
    <sheetView showGridLines="0" view="pageLayout" zoomScaleNormal="100"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515" t="s">
        <v>1548</v>
      </c>
      <c r="C1" s="516"/>
      <c r="D1" s="516"/>
      <c r="E1" s="516"/>
      <c r="F1" s="516"/>
      <c r="G1" s="516"/>
      <c r="H1" s="516"/>
      <c r="I1" s="516"/>
      <c r="J1" s="516"/>
      <c r="K1" s="516"/>
      <c r="L1" s="516"/>
      <c r="M1" s="516"/>
    </row>
    <row r="4" spans="1:14" x14ac:dyDescent="0.25">
      <c r="A4" s="503"/>
      <c r="B4" s="504"/>
      <c r="C4" s="464" t="s">
        <v>6</v>
      </c>
      <c r="D4" s="464" t="s">
        <v>7</v>
      </c>
      <c r="E4" s="464" t="s">
        <v>8</v>
      </c>
      <c r="F4" s="464" t="s">
        <v>43</v>
      </c>
      <c r="G4" s="464" t="s">
        <v>44</v>
      </c>
      <c r="H4" s="464" t="s">
        <v>164</v>
      </c>
      <c r="I4" s="464" t="s">
        <v>165</v>
      </c>
      <c r="J4" s="464" t="s">
        <v>197</v>
      </c>
      <c r="K4" s="464" t="s">
        <v>441</v>
      </c>
      <c r="L4" s="464" t="s">
        <v>442</v>
      </c>
      <c r="M4" s="464" t="s">
        <v>443</v>
      </c>
      <c r="N4" s="464" t="s">
        <v>444</v>
      </c>
    </row>
    <row r="5" spans="1:14" x14ac:dyDescent="0.25">
      <c r="A5" s="503"/>
      <c r="B5" s="504"/>
      <c r="C5" s="1580" t="s">
        <v>1570</v>
      </c>
      <c r="D5" s="1580"/>
      <c r="E5" s="1580"/>
      <c r="F5" s="1580"/>
      <c r="G5" s="1580" t="s">
        <v>1571</v>
      </c>
      <c r="H5" s="1580"/>
      <c r="I5" s="1580"/>
      <c r="J5" s="1580"/>
      <c r="K5" s="1580" t="s">
        <v>1572</v>
      </c>
      <c r="L5" s="1580"/>
      <c r="M5" s="1580"/>
      <c r="N5" s="1580"/>
    </row>
    <row r="6" spans="1:14" x14ac:dyDescent="0.25">
      <c r="A6" s="503"/>
      <c r="B6" s="504"/>
      <c r="C6" s="1581" t="s">
        <v>1573</v>
      </c>
      <c r="D6" s="1582"/>
      <c r="E6" s="1576" t="s">
        <v>1574</v>
      </c>
      <c r="F6" s="505" t="s">
        <v>1575</v>
      </c>
      <c r="G6" s="1580" t="s">
        <v>1573</v>
      </c>
      <c r="H6" s="1580"/>
      <c r="I6" s="1576" t="s">
        <v>1574</v>
      </c>
      <c r="J6" s="505" t="s">
        <v>1575</v>
      </c>
      <c r="K6" s="1580" t="s">
        <v>1573</v>
      </c>
      <c r="L6" s="1580"/>
      <c r="M6" s="1576" t="s">
        <v>1574</v>
      </c>
      <c r="N6" s="505" t="s">
        <v>1575</v>
      </c>
    </row>
    <row r="7" spans="1:14" x14ac:dyDescent="0.25">
      <c r="A7" s="506"/>
      <c r="B7" s="507"/>
      <c r="C7" s="517" t="s">
        <v>1576</v>
      </c>
      <c r="D7" s="517" t="s">
        <v>1577</v>
      </c>
      <c r="E7" s="1577"/>
      <c r="F7" s="511"/>
      <c r="G7" s="518" t="s">
        <v>1576</v>
      </c>
      <c r="H7" s="518" t="s">
        <v>1577</v>
      </c>
      <c r="I7" s="1577"/>
      <c r="J7" s="511"/>
      <c r="K7" s="518" t="s">
        <v>1576</v>
      </c>
      <c r="L7" s="518" t="s">
        <v>1577</v>
      </c>
      <c r="M7" s="1577"/>
      <c r="N7" s="511"/>
    </row>
    <row r="8" spans="1:14" x14ac:dyDescent="0.25">
      <c r="A8" s="509">
        <v>1</v>
      </c>
      <c r="B8" s="510" t="s">
        <v>1579</v>
      </c>
      <c r="C8" s="517"/>
      <c r="D8" s="517"/>
      <c r="E8" s="511"/>
      <c r="F8" s="518"/>
      <c r="G8" s="518"/>
      <c r="H8" s="518"/>
      <c r="I8" s="511"/>
      <c r="J8" s="518"/>
      <c r="K8" s="518"/>
      <c r="L8" s="518"/>
      <c r="M8" s="511"/>
      <c r="N8" s="518"/>
    </row>
    <row r="9" spans="1:14" x14ac:dyDescent="0.25">
      <c r="A9" s="127">
        <v>2</v>
      </c>
      <c r="B9" s="519" t="s">
        <v>1580</v>
      </c>
      <c r="C9" s="464"/>
      <c r="D9" s="464"/>
      <c r="E9" s="464"/>
      <c r="F9" s="464"/>
      <c r="G9" s="464"/>
      <c r="H9" s="464"/>
      <c r="I9" s="464"/>
      <c r="J9" s="464"/>
      <c r="K9" s="464"/>
      <c r="L9" s="464"/>
      <c r="M9" s="464"/>
      <c r="N9" s="464"/>
    </row>
    <row r="10" spans="1:14" x14ac:dyDescent="0.25">
      <c r="A10" s="127">
        <v>3</v>
      </c>
      <c r="B10" s="520" t="s">
        <v>1581</v>
      </c>
      <c r="C10" s="513"/>
      <c r="D10" s="513"/>
      <c r="E10" s="513"/>
      <c r="F10" s="513"/>
      <c r="G10" s="513"/>
      <c r="H10" s="513"/>
      <c r="I10" s="513"/>
      <c r="J10" s="513"/>
      <c r="K10" s="513"/>
      <c r="L10" s="513"/>
      <c r="M10" s="513"/>
      <c r="N10" s="513"/>
    </row>
    <row r="11" spans="1:14" x14ac:dyDescent="0.25">
      <c r="A11" s="127">
        <v>4</v>
      </c>
      <c r="B11" s="520" t="s">
        <v>1582</v>
      </c>
      <c r="C11" s="513"/>
      <c r="D11" s="513"/>
      <c r="E11" s="513"/>
      <c r="F11" s="513"/>
      <c r="G11" s="513"/>
      <c r="H11" s="513"/>
      <c r="I11" s="513"/>
      <c r="J11" s="513"/>
      <c r="K11" s="513"/>
      <c r="L11" s="513"/>
      <c r="M11" s="513"/>
      <c r="N11" s="513"/>
    </row>
    <row r="12" spans="1:14" x14ac:dyDescent="0.25">
      <c r="A12" s="127">
        <v>5</v>
      </c>
      <c r="B12" s="520" t="s">
        <v>1583</v>
      </c>
      <c r="C12" s="513"/>
      <c r="D12" s="513"/>
      <c r="E12" s="513"/>
      <c r="F12" s="513"/>
      <c r="G12" s="513"/>
      <c r="H12" s="513"/>
      <c r="I12" s="513"/>
      <c r="J12" s="513"/>
      <c r="K12" s="513"/>
      <c r="L12" s="513"/>
      <c r="M12" s="513"/>
      <c r="N12" s="513"/>
    </row>
    <row r="13" spans="1:14" x14ac:dyDescent="0.25">
      <c r="A13" s="127">
        <v>6</v>
      </c>
      <c r="B13" s="520" t="s">
        <v>1584</v>
      </c>
      <c r="C13" s="513"/>
      <c r="D13" s="513"/>
      <c r="E13" s="513"/>
      <c r="F13" s="513"/>
      <c r="G13" s="513"/>
      <c r="H13" s="513"/>
      <c r="I13" s="513"/>
      <c r="J13" s="513"/>
      <c r="K13" s="513"/>
      <c r="L13" s="513"/>
      <c r="M13" s="513"/>
      <c r="N13" s="513"/>
    </row>
    <row r="14" spans="1:14" ht="15.75" customHeight="1" x14ac:dyDescent="0.25">
      <c r="A14" s="127">
        <v>7</v>
      </c>
      <c r="B14" s="519" t="s">
        <v>1585</v>
      </c>
      <c r="C14" s="464"/>
      <c r="D14" s="464"/>
      <c r="E14" s="464"/>
      <c r="F14" s="464"/>
      <c r="G14" s="464"/>
      <c r="H14" s="464"/>
      <c r="I14" s="464"/>
      <c r="J14" s="464"/>
      <c r="K14" s="464"/>
      <c r="L14" s="464"/>
      <c r="M14" s="464"/>
      <c r="N14" s="464"/>
    </row>
    <row r="15" spans="1:14" x14ac:dyDescent="0.25">
      <c r="A15" s="127">
        <v>8</v>
      </c>
      <c r="B15" s="520" t="s">
        <v>1586</v>
      </c>
      <c r="C15" s="513"/>
      <c r="D15" s="513"/>
      <c r="E15" s="513"/>
      <c r="F15" s="513"/>
      <c r="G15" s="513"/>
      <c r="H15" s="513"/>
      <c r="I15" s="513"/>
      <c r="J15" s="513"/>
      <c r="K15" s="513"/>
      <c r="L15" s="513"/>
      <c r="M15" s="513"/>
      <c r="N15" s="513"/>
    </row>
    <row r="16" spans="1:14" x14ac:dyDescent="0.25">
      <c r="A16" s="127">
        <v>9</v>
      </c>
      <c r="B16" s="520" t="s">
        <v>1587</v>
      </c>
      <c r="C16" s="513"/>
      <c r="D16" s="513"/>
      <c r="E16" s="513"/>
      <c r="F16" s="513"/>
      <c r="G16" s="513"/>
      <c r="H16" s="513"/>
      <c r="I16" s="513"/>
      <c r="J16" s="513"/>
      <c r="K16" s="513"/>
      <c r="L16" s="513"/>
      <c r="M16" s="513"/>
      <c r="N16" s="513"/>
    </row>
    <row r="17" spans="1:14" x14ac:dyDescent="0.25">
      <c r="A17" s="127">
        <v>10</v>
      </c>
      <c r="B17" s="520" t="s">
        <v>1588</v>
      </c>
      <c r="C17" s="513"/>
      <c r="D17" s="513"/>
      <c r="E17" s="513"/>
      <c r="F17" s="513"/>
      <c r="G17" s="513"/>
      <c r="H17" s="513"/>
      <c r="I17" s="513"/>
      <c r="J17" s="513"/>
      <c r="K17" s="513"/>
      <c r="L17" s="513"/>
      <c r="M17" s="513"/>
      <c r="N17" s="513"/>
    </row>
    <row r="18" spans="1:14" x14ac:dyDescent="0.25">
      <c r="A18" s="127">
        <v>11</v>
      </c>
      <c r="B18" s="520" t="s">
        <v>1589</v>
      </c>
      <c r="C18" s="513"/>
      <c r="D18" s="513"/>
      <c r="E18" s="513"/>
      <c r="F18" s="513"/>
      <c r="G18" s="513"/>
      <c r="H18" s="513"/>
      <c r="I18" s="513"/>
      <c r="J18" s="513"/>
      <c r="K18" s="513"/>
      <c r="L18" s="513"/>
      <c r="M18" s="513"/>
      <c r="N18" s="513"/>
    </row>
    <row r="19" spans="1:14" x14ac:dyDescent="0.25">
      <c r="A19" s="127">
        <v>12</v>
      </c>
      <c r="B19" s="520" t="s">
        <v>1584</v>
      </c>
      <c r="C19" s="165"/>
      <c r="D19" s="165"/>
      <c r="E19" s="165"/>
      <c r="F19" s="165"/>
      <c r="G19" s="165"/>
      <c r="H19" s="165"/>
      <c r="I19" s="165"/>
      <c r="J19" s="165"/>
      <c r="K19" s="165"/>
      <c r="L19" s="165"/>
      <c r="M19" s="165"/>
      <c r="N19" s="165"/>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T21"/>
  <sheetViews>
    <sheetView showGridLines="0" view="pageLayout" zoomScale="85" zoomScaleNormal="100" zoomScalePageLayoutView="85"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521" t="s">
        <v>1590</v>
      </c>
      <c r="C1" s="449"/>
      <c r="E1" s="449"/>
      <c r="F1" s="449"/>
      <c r="G1" s="449"/>
      <c r="H1" s="449"/>
      <c r="I1" s="449"/>
      <c r="J1" s="449"/>
      <c r="K1" s="449"/>
      <c r="L1" s="449"/>
      <c r="M1" s="449"/>
      <c r="N1" s="449"/>
      <c r="O1" s="449"/>
    </row>
    <row r="2" spans="1:20" ht="18.75" x14ac:dyDescent="0.3">
      <c r="B2" s="522"/>
      <c r="C2" s="523"/>
      <c r="D2" s="523"/>
      <c r="E2" s="523"/>
      <c r="F2" s="523"/>
      <c r="G2" s="523"/>
      <c r="H2" s="523"/>
      <c r="I2" s="523"/>
      <c r="J2" s="523"/>
      <c r="K2" s="523"/>
      <c r="L2" s="524"/>
      <c r="M2" s="524"/>
    </row>
    <row r="4" spans="1:20" x14ac:dyDescent="0.25">
      <c r="A4" s="109"/>
      <c r="B4" s="109"/>
      <c r="C4" s="109"/>
      <c r="D4" s="464" t="s">
        <v>6</v>
      </c>
      <c r="E4" s="464" t="s">
        <v>7</v>
      </c>
      <c r="F4" s="464" t="s">
        <v>8</v>
      </c>
      <c r="G4" s="464" t="s">
        <v>43</v>
      </c>
      <c r="H4" s="464" t="s">
        <v>44</v>
      </c>
      <c r="I4" s="464" t="s">
        <v>164</v>
      </c>
      <c r="J4" s="464" t="s">
        <v>165</v>
      </c>
      <c r="K4" s="464" t="s">
        <v>197</v>
      </c>
      <c r="L4" s="464" t="s">
        <v>441</v>
      </c>
      <c r="M4" s="464" t="s">
        <v>442</v>
      </c>
      <c r="N4" s="464" t="s">
        <v>443</v>
      </c>
      <c r="O4" s="464" t="s">
        <v>444</v>
      </c>
      <c r="P4" s="464" t="s">
        <v>445</v>
      </c>
      <c r="Q4" s="464" t="s">
        <v>729</v>
      </c>
      <c r="R4" s="464" t="s">
        <v>730</v>
      </c>
      <c r="S4" s="464" t="s">
        <v>1591</v>
      </c>
      <c r="T4" s="464" t="s">
        <v>1592</v>
      </c>
    </row>
    <row r="5" spans="1:20" x14ac:dyDescent="0.25">
      <c r="A5" s="109"/>
      <c r="B5" s="109"/>
      <c r="C5" s="109"/>
      <c r="D5" s="1589" t="s">
        <v>1593</v>
      </c>
      <c r="E5" s="1580"/>
      <c r="F5" s="1580"/>
      <c r="G5" s="1580"/>
      <c r="H5" s="1580"/>
      <c r="I5" s="1580" t="s">
        <v>1594</v>
      </c>
      <c r="J5" s="1580"/>
      <c r="K5" s="1580"/>
      <c r="L5" s="1580"/>
      <c r="M5" s="1580" t="s">
        <v>1595</v>
      </c>
      <c r="N5" s="1580"/>
      <c r="O5" s="1580"/>
      <c r="P5" s="1580"/>
      <c r="Q5" s="1580" t="s">
        <v>1596</v>
      </c>
      <c r="R5" s="1580"/>
      <c r="S5" s="1580"/>
      <c r="T5" s="1580"/>
    </row>
    <row r="6" spans="1:20" s="311" customFormat="1" ht="30" x14ac:dyDescent="0.25">
      <c r="A6" s="525"/>
      <c r="B6" s="525"/>
      <c r="C6" s="525"/>
      <c r="D6" s="526" t="s">
        <v>1597</v>
      </c>
      <c r="E6" s="526" t="s">
        <v>1598</v>
      </c>
      <c r="F6" s="526" t="s">
        <v>1599</v>
      </c>
      <c r="G6" s="526" t="s">
        <v>1600</v>
      </c>
      <c r="H6" s="526" t="s">
        <v>1601</v>
      </c>
      <c r="I6" s="526" t="s">
        <v>1602</v>
      </c>
      <c r="J6" s="526" t="s">
        <v>1603</v>
      </c>
      <c r="K6" s="526" t="s">
        <v>1604</v>
      </c>
      <c r="L6" s="527" t="s">
        <v>1601</v>
      </c>
      <c r="M6" s="526" t="s">
        <v>1602</v>
      </c>
      <c r="N6" s="526" t="s">
        <v>1603</v>
      </c>
      <c r="O6" s="526" t="s">
        <v>1604</v>
      </c>
      <c r="P6" s="527" t="s">
        <v>1605</v>
      </c>
      <c r="Q6" s="526" t="s">
        <v>1602</v>
      </c>
      <c r="R6" s="526" t="s">
        <v>1603</v>
      </c>
      <c r="S6" s="526" t="s">
        <v>1604</v>
      </c>
      <c r="T6" s="527" t="s">
        <v>1605</v>
      </c>
    </row>
    <row r="7" spans="1:20" x14ac:dyDescent="0.25">
      <c r="A7" s="528">
        <v>1</v>
      </c>
      <c r="B7" s="1590" t="s">
        <v>1579</v>
      </c>
      <c r="C7" s="1590"/>
      <c r="D7" s="165"/>
      <c r="E7" s="165"/>
      <c r="F7" s="165"/>
      <c r="G7" s="165"/>
      <c r="H7" s="165"/>
      <c r="I7" s="165"/>
      <c r="J7" s="165"/>
      <c r="K7" s="165"/>
      <c r="L7" s="165"/>
      <c r="M7" s="165"/>
      <c r="N7" s="165"/>
      <c r="O7" s="165"/>
      <c r="P7" s="165"/>
      <c r="Q7" s="165"/>
      <c r="R7" s="165"/>
      <c r="S7" s="165"/>
      <c r="T7" s="165"/>
    </row>
    <row r="8" spans="1:20" x14ac:dyDescent="0.25">
      <c r="A8" s="464">
        <v>2</v>
      </c>
      <c r="B8" s="1272" t="s">
        <v>1606</v>
      </c>
      <c r="C8" s="1272"/>
      <c r="D8" s="165"/>
      <c r="E8" s="165"/>
      <c r="F8" s="165"/>
      <c r="G8" s="165"/>
      <c r="H8" s="165"/>
      <c r="I8" s="165"/>
      <c r="J8" s="165"/>
      <c r="K8" s="165"/>
      <c r="L8" s="165"/>
      <c r="M8" s="165"/>
      <c r="N8" s="165"/>
      <c r="O8" s="165"/>
      <c r="P8" s="165"/>
      <c r="Q8" s="165"/>
      <c r="R8" s="165"/>
      <c r="S8" s="165"/>
      <c r="T8" s="165"/>
    </row>
    <row r="9" spans="1:20" x14ac:dyDescent="0.25">
      <c r="A9" s="464">
        <v>3</v>
      </c>
      <c r="B9" s="1272" t="s">
        <v>1607</v>
      </c>
      <c r="C9" s="1272"/>
      <c r="D9" s="165"/>
      <c r="E9" s="165"/>
      <c r="F9" s="165"/>
      <c r="G9" s="165"/>
      <c r="H9" s="165"/>
      <c r="I9" s="165"/>
      <c r="J9" s="165"/>
      <c r="K9" s="165"/>
      <c r="L9" s="165"/>
      <c r="M9" s="165"/>
      <c r="N9" s="165"/>
      <c r="O9" s="165"/>
      <c r="P9" s="165"/>
      <c r="Q9" s="165"/>
      <c r="R9" s="165"/>
      <c r="S9" s="165"/>
      <c r="T9" s="165"/>
    </row>
    <row r="10" spans="1:20" x14ac:dyDescent="0.25">
      <c r="A10" s="464">
        <v>4</v>
      </c>
      <c r="B10" s="1272" t="s">
        <v>1608</v>
      </c>
      <c r="C10" s="1272"/>
      <c r="D10" s="165"/>
      <c r="E10" s="165"/>
      <c r="F10" s="165"/>
      <c r="G10" s="165"/>
      <c r="H10" s="165"/>
      <c r="I10" s="165"/>
      <c r="J10" s="165"/>
      <c r="K10" s="165"/>
      <c r="L10" s="165"/>
      <c r="M10" s="165"/>
      <c r="N10" s="165"/>
      <c r="O10" s="165"/>
      <c r="P10" s="165"/>
      <c r="Q10" s="165"/>
      <c r="R10" s="165"/>
      <c r="S10" s="165"/>
      <c r="T10" s="165"/>
    </row>
    <row r="11" spans="1:20" x14ac:dyDescent="0.25">
      <c r="A11" s="464">
        <v>5</v>
      </c>
      <c r="B11" s="1591" t="s">
        <v>1609</v>
      </c>
      <c r="C11" s="1591"/>
      <c r="D11" s="165"/>
      <c r="E11" s="165"/>
      <c r="F11" s="165"/>
      <c r="G11" s="165"/>
      <c r="H11" s="165"/>
      <c r="I11" s="165"/>
      <c r="J11" s="165"/>
      <c r="K11" s="165"/>
      <c r="L11" s="165"/>
      <c r="M11" s="165"/>
      <c r="N11" s="165"/>
      <c r="O11" s="165"/>
      <c r="P11" s="165"/>
      <c r="Q11" s="165"/>
      <c r="R11" s="165"/>
      <c r="S11" s="165"/>
      <c r="T11" s="165"/>
    </row>
    <row r="12" spans="1:20" x14ac:dyDescent="0.25">
      <c r="A12" s="464">
        <v>6</v>
      </c>
      <c r="B12" s="1272" t="s">
        <v>1610</v>
      </c>
      <c r="C12" s="1272"/>
      <c r="D12" s="165"/>
      <c r="E12" s="165"/>
      <c r="F12" s="165"/>
      <c r="G12" s="165"/>
      <c r="H12" s="165"/>
      <c r="I12" s="165"/>
      <c r="J12" s="165"/>
      <c r="K12" s="165"/>
      <c r="L12" s="165"/>
      <c r="M12" s="165"/>
      <c r="N12" s="165"/>
      <c r="O12" s="165"/>
      <c r="P12" s="165"/>
      <c r="Q12" s="165"/>
      <c r="R12" s="165"/>
      <c r="S12" s="165"/>
      <c r="T12" s="165"/>
    </row>
    <row r="13" spans="1:20" x14ac:dyDescent="0.25">
      <c r="A13" s="464">
        <v>7</v>
      </c>
      <c r="B13" s="1591" t="s">
        <v>1609</v>
      </c>
      <c r="C13" s="1591"/>
      <c r="D13" s="165"/>
      <c r="E13" s="165"/>
      <c r="F13" s="165"/>
      <c r="G13" s="165"/>
      <c r="H13" s="165"/>
      <c r="I13" s="165"/>
      <c r="J13" s="165"/>
      <c r="K13" s="165"/>
      <c r="L13" s="165"/>
      <c r="M13" s="165"/>
      <c r="N13" s="165"/>
      <c r="O13" s="165"/>
      <c r="P13" s="165"/>
      <c r="Q13" s="165"/>
      <c r="R13" s="165"/>
      <c r="S13" s="165"/>
      <c r="T13" s="165"/>
    </row>
    <row r="14" spans="1:20" x14ac:dyDescent="0.25">
      <c r="A14" s="464">
        <v>8</v>
      </c>
      <c r="B14" s="1272" t="s">
        <v>1611</v>
      </c>
      <c r="C14" s="1272"/>
      <c r="D14" s="165"/>
      <c r="E14" s="165"/>
      <c r="F14" s="165"/>
      <c r="G14" s="165"/>
      <c r="H14" s="165"/>
      <c r="I14" s="165"/>
      <c r="J14" s="165"/>
      <c r="K14" s="165"/>
      <c r="L14" s="165"/>
      <c r="M14" s="165"/>
      <c r="N14" s="165"/>
      <c r="O14" s="165"/>
      <c r="P14" s="165"/>
      <c r="Q14" s="165"/>
      <c r="R14" s="165"/>
      <c r="S14" s="165"/>
      <c r="T14" s="165"/>
    </row>
    <row r="15" spans="1:20" x14ac:dyDescent="0.25">
      <c r="A15" s="464">
        <v>9</v>
      </c>
      <c r="B15" s="1272" t="s">
        <v>1612</v>
      </c>
      <c r="C15" s="1272"/>
      <c r="D15" s="165"/>
      <c r="E15" s="165"/>
      <c r="F15" s="165"/>
      <c r="G15" s="165"/>
      <c r="H15" s="165"/>
      <c r="I15" s="165"/>
      <c r="J15" s="165"/>
      <c r="K15" s="165"/>
      <c r="L15" s="165"/>
      <c r="M15" s="165"/>
      <c r="N15" s="165"/>
      <c r="O15" s="165"/>
      <c r="P15" s="165"/>
      <c r="Q15" s="165"/>
      <c r="R15" s="165"/>
      <c r="S15" s="165"/>
      <c r="T15" s="165"/>
    </row>
    <row r="16" spans="1:20" x14ac:dyDescent="0.25">
      <c r="A16" s="464">
        <v>10</v>
      </c>
      <c r="B16" s="1272" t="s">
        <v>1607</v>
      </c>
      <c r="C16" s="1272"/>
      <c r="D16" s="165"/>
      <c r="E16" s="165"/>
      <c r="F16" s="165"/>
      <c r="G16" s="165"/>
      <c r="H16" s="165"/>
      <c r="I16" s="165"/>
      <c r="J16" s="165"/>
      <c r="K16" s="165"/>
      <c r="L16" s="165"/>
      <c r="M16" s="165"/>
      <c r="N16" s="165"/>
      <c r="O16" s="165"/>
      <c r="P16" s="165"/>
      <c r="Q16" s="165"/>
      <c r="R16" s="165"/>
      <c r="S16" s="165"/>
      <c r="T16" s="165"/>
    </row>
    <row r="17" spans="1:20" x14ac:dyDescent="0.25">
      <c r="A17" s="464">
        <v>11</v>
      </c>
      <c r="B17" s="1272" t="s">
        <v>1608</v>
      </c>
      <c r="C17" s="1272"/>
      <c r="D17" s="165"/>
      <c r="E17" s="165"/>
      <c r="F17" s="165"/>
      <c r="G17" s="165"/>
      <c r="H17" s="165"/>
      <c r="I17" s="165"/>
      <c r="J17" s="165"/>
      <c r="K17" s="165"/>
      <c r="L17" s="165"/>
      <c r="M17" s="165"/>
      <c r="N17" s="165"/>
      <c r="O17" s="165"/>
      <c r="P17" s="165"/>
      <c r="Q17" s="165"/>
      <c r="R17" s="165"/>
      <c r="S17" s="165"/>
      <c r="T17" s="165"/>
    </row>
    <row r="18" spans="1:20" x14ac:dyDescent="0.25">
      <c r="A18" s="464">
        <v>12</v>
      </c>
      <c r="B18" s="1272" t="s">
        <v>1610</v>
      </c>
      <c r="C18" s="1272"/>
      <c r="D18" s="165"/>
      <c r="E18" s="165"/>
      <c r="F18" s="165"/>
      <c r="G18" s="165"/>
      <c r="H18" s="165"/>
      <c r="I18" s="165"/>
      <c r="J18" s="165"/>
      <c r="K18" s="165"/>
      <c r="L18" s="165"/>
      <c r="M18" s="165"/>
      <c r="N18" s="165"/>
      <c r="O18" s="165"/>
      <c r="P18" s="165"/>
      <c r="Q18" s="165"/>
      <c r="R18" s="165"/>
      <c r="S18" s="165"/>
      <c r="T18" s="165"/>
    </row>
    <row r="19" spans="1:20" x14ac:dyDescent="0.25">
      <c r="A19" s="464">
        <v>13</v>
      </c>
      <c r="B19" s="1272" t="s">
        <v>1611</v>
      </c>
      <c r="C19" s="1272"/>
      <c r="D19" s="165"/>
      <c r="E19" s="165"/>
      <c r="F19" s="165"/>
      <c r="G19" s="165"/>
      <c r="H19" s="165"/>
      <c r="I19" s="165"/>
      <c r="J19" s="165"/>
      <c r="K19" s="165"/>
      <c r="L19" s="165"/>
      <c r="M19" s="165"/>
      <c r="N19" s="165"/>
      <c r="O19" s="165"/>
      <c r="P19" s="165"/>
      <c r="Q19" s="165"/>
      <c r="R19" s="165"/>
      <c r="S19" s="165"/>
      <c r="T19" s="165"/>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T19"/>
  <sheetViews>
    <sheetView showGridLines="0" view="pageLayout" zoomScale="80" zoomScaleNormal="100" zoomScalePageLayoutView="80"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521" t="s">
        <v>1613</v>
      </c>
      <c r="C1" s="529"/>
      <c r="D1" s="529"/>
      <c r="E1" s="529"/>
      <c r="F1" s="529"/>
      <c r="G1" s="529"/>
      <c r="H1" s="529"/>
      <c r="I1" s="529"/>
      <c r="J1" s="529"/>
      <c r="K1" s="529"/>
    </row>
    <row r="4" spans="1:20" x14ac:dyDescent="0.25">
      <c r="A4" s="530"/>
      <c r="B4" s="530"/>
      <c r="C4" s="531"/>
      <c r="D4" s="464" t="s">
        <v>6</v>
      </c>
      <c r="E4" s="464" t="s">
        <v>7</v>
      </c>
      <c r="F4" s="464" t="s">
        <v>8</v>
      </c>
      <c r="G4" s="464" t="s">
        <v>43</v>
      </c>
      <c r="H4" s="464" t="s">
        <v>44</v>
      </c>
      <c r="I4" s="464" t="s">
        <v>164</v>
      </c>
      <c r="J4" s="464" t="s">
        <v>165</v>
      </c>
      <c r="K4" s="464" t="s">
        <v>197</v>
      </c>
      <c r="L4" s="464" t="s">
        <v>441</v>
      </c>
      <c r="M4" s="464" t="s">
        <v>442</v>
      </c>
      <c r="N4" s="464" t="s">
        <v>443</v>
      </c>
      <c r="O4" s="464" t="s">
        <v>444</v>
      </c>
      <c r="P4" s="464" t="s">
        <v>445</v>
      </c>
      <c r="Q4" s="464" t="s">
        <v>729</v>
      </c>
      <c r="R4" s="464" t="s">
        <v>730</v>
      </c>
      <c r="S4" s="464" t="s">
        <v>1591</v>
      </c>
      <c r="T4" s="464" t="s">
        <v>1592</v>
      </c>
    </row>
    <row r="5" spans="1:20" ht="15" customHeight="1" x14ac:dyDescent="0.25">
      <c r="A5" s="530"/>
      <c r="B5" s="530"/>
      <c r="C5" s="531"/>
      <c r="D5" s="1589" t="s">
        <v>1593</v>
      </c>
      <c r="E5" s="1580"/>
      <c r="F5" s="1580"/>
      <c r="G5" s="1580"/>
      <c r="H5" s="1580"/>
      <c r="I5" s="1580" t="s">
        <v>1594</v>
      </c>
      <c r="J5" s="1580"/>
      <c r="K5" s="1580"/>
      <c r="L5" s="1580"/>
      <c r="M5" s="1580" t="s">
        <v>1595</v>
      </c>
      <c r="N5" s="1580"/>
      <c r="O5" s="1580"/>
      <c r="P5" s="1580"/>
      <c r="Q5" s="1580" t="s">
        <v>1596</v>
      </c>
      <c r="R5" s="1580"/>
      <c r="S5" s="1580"/>
      <c r="T5" s="1580"/>
    </row>
    <row r="6" spans="1:20" s="311" customFormat="1" ht="30" x14ac:dyDescent="0.25">
      <c r="A6" s="532"/>
      <c r="B6" s="532"/>
      <c r="C6" s="533"/>
      <c r="D6" s="526" t="s">
        <v>1597</v>
      </c>
      <c r="E6" s="526" t="s">
        <v>1598</v>
      </c>
      <c r="F6" s="526" t="s">
        <v>1599</v>
      </c>
      <c r="G6" s="526" t="s">
        <v>1600</v>
      </c>
      <c r="H6" s="526" t="s">
        <v>1601</v>
      </c>
      <c r="I6" s="526" t="s">
        <v>1602</v>
      </c>
      <c r="J6" s="526" t="s">
        <v>1603</v>
      </c>
      <c r="K6" s="526" t="s">
        <v>1604</v>
      </c>
      <c r="L6" s="527" t="s">
        <v>1601</v>
      </c>
      <c r="M6" s="526" t="s">
        <v>1602</v>
      </c>
      <c r="N6" s="526" t="s">
        <v>1603</v>
      </c>
      <c r="O6" s="526" t="s">
        <v>1604</v>
      </c>
      <c r="P6" s="527" t="s">
        <v>1601</v>
      </c>
      <c r="Q6" s="526" t="s">
        <v>1602</v>
      </c>
      <c r="R6" s="526" t="s">
        <v>1603</v>
      </c>
      <c r="S6" s="526" t="s">
        <v>1604</v>
      </c>
      <c r="T6" s="527" t="s">
        <v>1601</v>
      </c>
    </row>
    <row r="7" spans="1:20" x14ac:dyDescent="0.25">
      <c r="A7" s="528">
        <v>1</v>
      </c>
      <c r="B7" s="1590" t="s">
        <v>1579</v>
      </c>
      <c r="C7" s="1590"/>
      <c r="D7" s="165"/>
      <c r="E7" s="165"/>
      <c r="F7" s="165"/>
      <c r="G7" s="165"/>
      <c r="H7" s="165"/>
      <c r="I7" s="165"/>
      <c r="J7" s="165"/>
      <c r="K7" s="165"/>
      <c r="L7" s="165"/>
      <c r="M7" s="165"/>
      <c r="N7" s="165"/>
      <c r="O7" s="165"/>
      <c r="P7" s="165"/>
      <c r="Q7" s="165"/>
      <c r="R7" s="165"/>
      <c r="S7" s="165"/>
      <c r="T7" s="165"/>
    </row>
    <row r="8" spans="1:20" x14ac:dyDescent="0.25">
      <c r="A8" s="464">
        <v>2</v>
      </c>
      <c r="B8" s="1272" t="s">
        <v>1614</v>
      </c>
      <c r="C8" s="1272"/>
      <c r="D8" s="165"/>
      <c r="E8" s="165"/>
      <c r="F8" s="165"/>
      <c r="G8" s="165"/>
      <c r="H8" s="165"/>
      <c r="I8" s="165"/>
      <c r="J8" s="165"/>
      <c r="K8" s="165"/>
      <c r="L8" s="165"/>
      <c r="M8" s="165"/>
      <c r="N8" s="165"/>
      <c r="O8" s="165"/>
      <c r="P8" s="165"/>
      <c r="Q8" s="165"/>
      <c r="R8" s="165"/>
      <c r="S8" s="165"/>
      <c r="T8" s="165"/>
    </row>
    <row r="9" spans="1:20" x14ac:dyDescent="0.25">
      <c r="A9" s="464">
        <v>3</v>
      </c>
      <c r="B9" s="1272" t="s">
        <v>1607</v>
      </c>
      <c r="C9" s="1272"/>
      <c r="D9" s="165"/>
      <c r="E9" s="165"/>
      <c r="F9" s="165"/>
      <c r="G9" s="165"/>
      <c r="H9" s="165"/>
      <c r="I9" s="165"/>
      <c r="J9" s="165"/>
      <c r="K9" s="165"/>
      <c r="L9" s="165"/>
      <c r="M9" s="165"/>
      <c r="N9" s="165"/>
      <c r="O9" s="165"/>
      <c r="P9" s="165"/>
      <c r="Q9" s="165"/>
      <c r="R9" s="165"/>
      <c r="S9" s="165"/>
      <c r="T9" s="165"/>
    </row>
    <row r="10" spans="1:20" x14ac:dyDescent="0.25">
      <c r="A10" s="464">
        <v>4</v>
      </c>
      <c r="B10" s="1272" t="s">
        <v>1608</v>
      </c>
      <c r="C10" s="1272"/>
      <c r="D10" s="165"/>
      <c r="E10" s="165"/>
      <c r="F10" s="165"/>
      <c r="G10" s="165"/>
      <c r="H10" s="165"/>
      <c r="I10" s="165"/>
      <c r="J10" s="165"/>
      <c r="K10" s="165"/>
      <c r="L10" s="165"/>
      <c r="M10" s="165"/>
      <c r="N10" s="165"/>
      <c r="O10" s="165"/>
      <c r="P10" s="165"/>
      <c r="Q10" s="165"/>
      <c r="R10" s="165"/>
      <c r="S10" s="165"/>
      <c r="T10" s="165"/>
    </row>
    <row r="11" spans="1:20" x14ac:dyDescent="0.25">
      <c r="A11" s="464">
        <v>5</v>
      </c>
      <c r="B11" s="1591" t="s">
        <v>1609</v>
      </c>
      <c r="C11" s="1591"/>
      <c r="D11" s="165"/>
      <c r="E11" s="165"/>
      <c r="F11" s="165"/>
      <c r="G11" s="165"/>
      <c r="H11" s="165"/>
      <c r="I11" s="165"/>
      <c r="J11" s="165"/>
      <c r="K11" s="165"/>
      <c r="L11" s="165"/>
      <c r="M11" s="165"/>
      <c r="N11" s="165"/>
      <c r="O11" s="165"/>
      <c r="P11" s="165"/>
      <c r="Q11" s="165"/>
      <c r="R11" s="165"/>
      <c r="S11" s="165"/>
      <c r="T11" s="165"/>
    </row>
    <row r="12" spans="1:20" x14ac:dyDescent="0.25">
      <c r="A12" s="464">
        <v>6</v>
      </c>
      <c r="B12" s="1272" t="s">
        <v>1610</v>
      </c>
      <c r="C12" s="1272"/>
      <c r="D12" s="165"/>
      <c r="E12" s="165"/>
      <c r="F12" s="165"/>
      <c r="G12" s="165"/>
      <c r="H12" s="165"/>
      <c r="I12" s="165"/>
      <c r="J12" s="165"/>
      <c r="K12" s="165"/>
      <c r="L12" s="165"/>
      <c r="M12" s="165"/>
      <c r="N12" s="165"/>
      <c r="O12" s="165"/>
      <c r="P12" s="165"/>
      <c r="Q12" s="165"/>
      <c r="R12" s="165"/>
      <c r="S12" s="165"/>
      <c r="T12" s="165"/>
    </row>
    <row r="13" spans="1:20" x14ac:dyDescent="0.25">
      <c r="A13" s="464">
        <v>7</v>
      </c>
      <c r="B13" s="1591" t="s">
        <v>1609</v>
      </c>
      <c r="C13" s="1591"/>
      <c r="D13" s="165"/>
      <c r="E13" s="165"/>
      <c r="F13" s="165"/>
      <c r="G13" s="165"/>
      <c r="H13" s="165"/>
      <c r="I13" s="165"/>
      <c r="J13" s="165"/>
      <c r="K13" s="165"/>
      <c r="L13" s="165"/>
      <c r="M13" s="165"/>
      <c r="N13" s="165"/>
      <c r="O13" s="165"/>
      <c r="P13" s="165"/>
      <c r="Q13" s="165"/>
      <c r="R13" s="165"/>
      <c r="S13" s="165"/>
      <c r="T13" s="165"/>
    </row>
    <row r="14" spans="1:20" x14ac:dyDescent="0.25">
      <c r="A14" s="464">
        <v>8</v>
      </c>
      <c r="B14" s="1272" t="s">
        <v>1611</v>
      </c>
      <c r="C14" s="1272"/>
      <c r="D14" s="165"/>
      <c r="E14" s="165"/>
      <c r="F14" s="165"/>
      <c r="G14" s="165"/>
      <c r="H14" s="165"/>
      <c r="I14" s="165"/>
      <c r="J14" s="165"/>
      <c r="K14" s="165"/>
      <c r="L14" s="165"/>
      <c r="M14" s="165"/>
      <c r="N14" s="165"/>
      <c r="O14" s="165"/>
      <c r="P14" s="165"/>
      <c r="Q14" s="165"/>
      <c r="R14" s="165"/>
      <c r="S14" s="165"/>
      <c r="T14" s="165"/>
    </row>
    <row r="15" spans="1:20" x14ac:dyDescent="0.25">
      <c r="A15" s="464">
        <v>9</v>
      </c>
      <c r="B15" s="1272" t="s">
        <v>1615</v>
      </c>
      <c r="C15" s="1272"/>
      <c r="D15" s="165"/>
      <c r="E15" s="165"/>
      <c r="F15" s="165"/>
      <c r="G15" s="165"/>
      <c r="H15" s="165"/>
      <c r="I15" s="165"/>
      <c r="J15" s="165"/>
      <c r="K15" s="165"/>
      <c r="L15" s="165"/>
      <c r="M15" s="165"/>
      <c r="N15" s="165"/>
      <c r="O15" s="165"/>
      <c r="P15" s="165"/>
      <c r="Q15" s="165"/>
      <c r="R15" s="165"/>
      <c r="S15" s="165"/>
      <c r="T15" s="165"/>
    </row>
    <row r="16" spans="1:20" x14ac:dyDescent="0.25">
      <c r="A16" s="464">
        <v>10</v>
      </c>
      <c r="B16" s="1272" t="s">
        <v>1607</v>
      </c>
      <c r="C16" s="1272"/>
      <c r="D16" s="165"/>
      <c r="E16" s="165"/>
      <c r="F16" s="165"/>
      <c r="G16" s="165"/>
      <c r="H16" s="165"/>
      <c r="I16" s="165"/>
      <c r="J16" s="165"/>
      <c r="K16" s="165"/>
      <c r="L16" s="165"/>
      <c r="M16" s="165"/>
      <c r="N16" s="165"/>
      <c r="O16" s="165"/>
      <c r="P16" s="165"/>
      <c r="Q16" s="165"/>
      <c r="R16" s="165"/>
      <c r="S16" s="165"/>
      <c r="T16" s="165"/>
    </row>
    <row r="17" spans="1:20" x14ac:dyDescent="0.25">
      <c r="A17" s="464">
        <v>11</v>
      </c>
      <c r="B17" s="1272" t="s">
        <v>1608</v>
      </c>
      <c r="C17" s="1272"/>
      <c r="D17" s="165"/>
      <c r="E17" s="165"/>
      <c r="F17" s="165"/>
      <c r="G17" s="165"/>
      <c r="H17" s="165"/>
      <c r="I17" s="165"/>
      <c r="J17" s="165"/>
      <c r="K17" s="165"/>
      <c r="L17" s="165"/>
      <c r="M17" s="165"/>
      <c r="N17" s="165"/>
      <c r="O17" s="165"/>
      <c r="P17" s="165"/>
      <c r="Q17" s="165"/>
      <c r="R17" s="165"/>
      <c r="S17" s="165"/>
      <c r="T17" s="165"/>
    </row>
    <row r="18" spans="1:20" x14ac:dyDescent="0.25">
      <c r="A18" s="464">
        <v>12</v>
      </c>
      <c r="B18" s="1272" t="s">
        <v>1610</v>
      </c>
      <c r="C18" s="1272"/>
      <c r="D18" s="165"/>
      <c r="E18" s="165"/>
      <c r="F18" s="165"/>
      <c r="G18" s="165"/>
      <c r="H18" s="165"/>
      <c r="I18" s="165"/>
      <c r="J18" s="165"/>
      <c r="K18" s="165"/>
      <c r="L18" s="165"/>
      <c r="M18" s="165"/>
      <c r="N18" s="165"/>
      <c r="O18" s="165"/>
      <c r="P18" s="165"/>
      <c r="Q18" s="165"/>
      <c r="R18" s="165"/>
      <c r="S18" s="165"/>
      <c r="T18" s="165"/>
    </row>
    <row r="19" spans="1:20" x14ac:dyDescent="0.25">
      <c r="A19" s="464">
        <v>13</v>
      </c>
      <c r="B19" s="1272" t="s">
        <v>1611</v>
      </c>
      <c r="C19" s="1272"/>
      <c r="D19" s="165"/>
      <c r="E19" s="165"/>
      <c r="F19" s="165"/>
      <c r="G19" s="165"/>
      <c r="H19" s="165"/>
      <c r="I19" s="165"/>
      <c r="J19" s="165"/>
      <c r="K19" s="165"/>
      <c r="L19" s="165"/>
      <c r="M19" s="165"/>
      <c r="N19" s="165"/>
      <c r="O19" s="165"/>
      <c r="P19" s="165"/>
      <c r="Q19" s="165"/>
      <c r="R19" s="165"/>
      <c r="S19" s="165"/>
      <c r="T19" s="165"/>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B2:E58"/>
  <sheetViews>
    <sheetView showGridLines="0" zoomScaleNormal="100" zoomScalePageLayoutView="90" workbookViewId="0">
      <selection sqref="A1:XFD1048576"/>
    </sheetView>
  </sheetViews>
  <sheetFormatPr defaultColWidth="9" defaultRowHeight="15" x14ac:dyDescent="0.25"/>
  <cols>
    <col min="3" max="3" width="102.28515625" customWidth="1"/>
    <col min="4" max="4" width="51.42578125" customWidth="1"/>
  </cols>
  <sheetData>
    <row r="2" spans="2:5" ht="18.75" x14ac:dyDescent="0.25">
      <c r="B2" s="125" t="s">
        <v>244</v>
      </c>
    </row>
    <row r="4" spans="2:5" x14ac:dyDescent="0.25">
      <c r="B4" s="126"/>
      <c r="C4" s="126"/>
      <c r="D4" s="1178" t="s">
        <v>2160</v>
      </c>
      <c r="E4" s="929"/>
    </row>
    <row r="5" spans="2:5" ht="27" customHeight="1" x14ac:dyDescent="0.25">
      <c r="B5" s="128"/>
      <c r="C5" s="129"/>
      <c r="D5" s="51" t="s">
        <v>383</v>
      </c>
    </row>
    <row r="6" spans="2:5" x14ac:dyDescent="0.25">
      <c r="B6" s="120">
        <v>1</v>
      </c>
      <c r="C6" s="130" t="s">
        <v>384</v>
      </c>
      <c r="D6" s="1160" t="s">
        <v>2162</v>
      </c>
    </row>
    <row r="7" spans="2:5" x14ac:dyDescent="0.25">
      <c r="B7" s="120">
        <v>2</v>
      </c>
      <c r="C7" s="130" t="s">
        <v>385</v>
      </c>
      <c r="D7" s="1159" t="s">
        <v>2163</v>
      </c>
    </row>
    <row r="8" spans="2:5" x14ac:dyDescent="0.25">
      <c r="B8" s="120" t="s">
        <v>386</v>
      </c>
      <c r="C8" s="130" t="s">
        <v>387</v>
      </c>
      <c r="D8" s="1159" t="s">
        <v>2164</v>
      </c>
    </row>
    <row r="9" spans="2:5" ht="45" x14ac:dyDescent="0.25">
      <c r="B9" s="120">
        <v>3</v>
      </c>
      <c r="C9" s="130" t="s">
        <v>388</v>
      </c>
      <c r="D9" s="1159" t="s">
        <v>2165</v>
      </c>
    </row>
    <row r="10" spans="2:5" x14ac:dyDescent="0.25">
      <c r="B10" s="120" t="s">
        <v>389</v>
      </c>
      <c r="C10" s="130" t="s">
        <v>390</v>
      </c>
      <c r="D10" s="1159" t="s">
        <v>958</v>
      </c>
    </row>
    <row r="11" spans="2:5" x14ac:dyDescent="0.25">
      <c r="B11" s="120"/>
      <c r="C11" s="131" t="s">
        <v>391</v>
      </c>
      <c r="D11" s="1159">
        <v>0</v>
      </c>
    </row>
    <row r="12" spans="2:5" x14ac:dyDescent="0.25">
      <c r="B12" s="120">
        <v>4</v>
      </c>
      <c r="C12" s="130" t="s">
        <v>392</v>
      </c>
      <c r="D12" s="1159" t="s">
        <v>345</v>
      </c>
    </row>
    <row r="13" spans="2:5" x14ac:dyDescent="0.25">
      <c r="B13" s="120">
        <v>5</v>
      </c>
      <c r="C13" s="130" t="s">
        <v>393</v>
      </c>
      <c r="D13" s="1159" t="s">
        <v>345</v>
      </c>
    </row>
    <row r="14" spans="2:5" x14ac:dyDescent="0.25">
      <c r="B14" s="120">
        <v>6</v>
      </c>
      <c r="C14" s="130" t="s">
        <v>394</v>
      </c>
      <c r="D14" s="1159" t="s">
        <v>345</v>
      </c>
    </row>
    <row r="15" spans="2:5" x14ac:dyDescent="0.25">
      <c r="B15" s="120">
        <v>7</v>
      </c>
      <c r="C15" s="130" t="s">
        <v>395</v>
      </c>
      <c r="D15" s="1159" t="s">
        <v>2166</v>
      </c>
    </row>
    <row r="16" spans="2:5" ht="30" x14ac:dyDescent="0.25">
      <c r="B16" s="120">
        <v>8</v>
      </c>
      <c r="C16" s="130" t="s">
        <v>396</v>
      </c>
      <c r="D16" s="1159" t="s">
        <v>2167</v>
      </c>
    </row>
    <row r="17" spans="2:4" x14ac:dyDescent="0.25">
      <c r="B17" s="120">
        <v>9</v>
      </c>
      <c r="C17" s="130" t="s">
        <v>397</v>
      </c>
      <c r="D17" s="1159">
        <v>100000</v>
      </c>
    </row>
    <row r="18" spans="2:4" x14ac:dyDescent="0.25">
      <c r="B18" s="120" t="s">
        <v>398</v>
      </c>
      <c r="C18" s="130" t="s">
        <v>399</v>
      </c>
      <c r="D18" s="1159" t="s">
        <v>2168</v>
      </c>
    </row>
    <row r="19" spans="2:4" x14ac:dyDescent="0.25">
      <c r="B19" s="120" t="s">
        <v>400</v>
      </c>
      <c r="C19" s="130" t="s">
        <v>401</v>
      </c>
      <c r="D19" s="1159" t="s">
        <v>2169</v>
      </c>
    </row>
    <row r="20" spans="2:4" x14ac:dyDescent="0.25">
      <c r="B20" s="120">
        <v>10</v>
      </c>
      <c r="C20" s="130" t="s">
        <v>402</v>
      </c>
      <c r="D20" s="1159" t="s">
        <v>2170</v>
      </c>
    </row>
    <row r="21" spans="2:4" x14ac:dyDescent="0.25">
      <c r="B21" s="120">
        <v>11</v>
      </c>
      <c r="C21" s="130" t="s">
        <v>403</v>
      </c>
      <c r="D21" s="1159" t="s">
        <v>2171</v>
      </c>
    </row>
    <row r="22" spans="2:4" x14ac:dyDescent="0.25">
      <c r="B22" s="120">
        <v>12</v>
      </c>
      <c r="C22" s="130" t="s">
        <v>404</v>
      </c>
      <c r="D22" s="1159" t="s">
        <v>2172</v>
      </c>
    </row>
    <row r="23" spans="2:4" x14ac:dyDescent="0.25">
      <c r="B23" s="120">
        <v>13</v>
      </c>
      <c r="C23" s="130" t="s">
        <v>405</v>
      </c>
      <c r="D23" s="1159" t="s">
        <v>2173</v>
      </c>
    </row>
    <row r="24" spans="2:4" x14ac:dyDescent="0.25">
      <c r="B24" s="120">
        <v>14</v>
      </c>
      <c r="C24" s="130" t="s">
        <v>406</v>
      </c>
      <c r="D24" s="1159" t="s">
        <v>2174</v>
      </c>
    </row>
    <row r="25" spans="2:4" x14ac:dyDescent="0.25">
      <c r="B25" s="1245">
        <v>15</v>
      </c>
      <c r="C25" s="1246" t="s">
        <v>407</v>
      </c>
      <c r="D25" s="1247" t="s">
        <v>2174</v>
      </c>
    </row>
    <row r="26" spans="2:4" ht="3" customHeight="1" x14ac:dyDescent="0.25">
      <c r="B26" s="1245"/>
      <c r="C26" s="1246"/>
      <c r="D26" s="1247">
        <v>0</v>
      </c>
    </row>
    <row r="27" spans="2:4" x14ac:dyDescent="0.25">
      <c r="B27" s="120">
        <v>16</v>
      </c>
      <c r="C27" s="130" t="s">
        <v>408</v>
      </c>
      <c r="D27" s="1159" t="s">
        <v>2174</v>
      </c>
    </row>
    <row r="28" spans="2:4" x14ac:dyDescent="0.25">
      <c r="B28" s="132"/>
      <c r="C28" s="131" t="s">
        <v>409</v>
      </c>
      <c r="D28" s="1158" t="s">
        <v>2175</v>
      </c>
    </row>
    <row r="29" spans="2:4" x14ac:dyDescent="0.25">
      <c r="B29" s="1245">
        <v>17</v>
      </c>
      <c r="C29" s="1246" t="s">
        <v>410</v>
      </c>
      <c r="D29" s="1247">
        <v>0</v>
      </c>
    </row>
    <row r="30" spans="2:4" x14ac:dyDescent="0.25">
      <c r="B30" s="1245"/>
      <c r="C30" s="1246"/>
      <c r="D30" s="1247"/>
    </row>
    <row r="31" spans="2:4" x14ac:dyDescent="0.25">
      <c r="B31" s="120">
        <v>18</v>
      </c>
      <c r="C31" s="130" t="s">
        <v>411</v>
      </c>
      <c r="D31" s="1159" t="s">
        <v>2174</v>
      </c>
    </row>
    <row r="32" spans="2:4" x14ac:dyDescent="0.25">
      <c r="B32" s="120">
        <v>19</v>
      </c>
      <c r="C32" s="130" t="s">
        <v>412</v>
      </c>
      <c r="D32" s="1159" t="s">
        <v>2176</v>
      </c>
    </row>
    <row r="33" spans="2:4" x14ac:dyDescent="0.25">
      <c r="B33" s="120" t="s">
        <v>277</v>
      </c>
      <c r="C33" s="130" t="s">
        <v>413</v>
      </c>
      <c r="D33" s="1159" t="s">
        <v>2176</v>
      </c>
    </row>
    <row r="34" spans="2:4" x14ac:dyDescent="0.25">
      <c r="B34" s="120" t="s">
        <v>279</v>
      </c>
      <c r="C34" s="130" t="s">
        <v>414</v>
      </c>
      <c r="D34" s="1159" t="s">
        <v>2174</v>
      </c>
    </row>
    <row r="35" spans="2:4" x14ac:dyDescent="0.25">
      <c r="B35" s="120">
        <v>21</v>
      </c>
      <c r="C35" s="130" t="s">
        <v>415</v>
      </c>
      <c r="D35" s="1159" t="s">
        <v>2177</v>
      </c>
    </row>
    <row r="36" spans="2:4" x14ac:dyDescent="0.25">
      <c r="B36" s="120">
        <v>22</v>
      </c>
      <c r="C36" s="130" t="s">
        <v>416</v>
      </c>
      <c r="D36" s="1159" t="s">
        <v>2178</v>
      </c>
    </row>
    <row r="37" spans="2:4" x14ac:dyDescent="0.25">
      <c r="B37" s="120">
        <v>23</v>
      </c>
      <c r="C37" s="130" t="s">
        <v>417</v>
      </c>
      <c r="D37" s="1159" t="s">
        <v>2178</v>
      </c>
    </row>
    <row r="38" spans="2:4" x14ac:dyDescent="0.25">
      <c r="B38" s="120">
        <v>24</v>
      </c>
      <c r="C38" s="130" t="s">
        <v>418</v>
      </c>
      <c r="D38" s="1159" t="s">
        <v>958</v>
      </c>
    </row>
    <row r="39" spans="2:4" x14ac:dyDescent="0.25">
      <c r="B39" s="120">
        <v>25</v>
      </c>
      <c r="C39" s="130" t="s">
        <v>419</v>
      </c>
      <c r="D39" s="1159" t="s">
        <v>958</v>
      </c>
    </row>
    <row r="40" spans="2:4" x14ac:dyDescent="0.25">
      <c r="B40" s="120">
        <v>26</v>
      </c>
      <c r="C40" s="130" t="s">
        <v>420</v>
      </c>
      <c r="D40" s="1159" t="s">
        <v>958</v>
      </c>
    </row>
    <row r="41" spans="2:4" x14ac:dyDescent="0.25">
      <c r="B41" s="120">
        <v>27</v>
      </c>
      <c r="C41" s="130" t="s">
        <v>421</v>
      </c>
      <c r="D41" s="1159" t="s">
        <v>958</v>
      </c>
    </row>
    <row r="42" spans="2:4" x14ac:dyDescent="0.25">
      <c r="B42" s="120">
        <v>28</v>
      </c>
      <c r="C42" s="130" t="s">
        <v>422</v>
      </c>
      <c r="D42" s="1159" t="s">
        <v>958</v>
      </c>
    </row>
    <row r="43" spans="2:4" x14ac:dyDescent="0.25">
      <c r="B43" s="120">
        <v>29</v>
      </c>
      <c r="C43" s="130" t="s">
        <v>423</v>
      </c>
      <c r="D43" s="1159" t="s">
        <v>2174</v>
      </c>
    </row>
    <row r="44" spans="2:4" x14ac:dyDescent="0.25">
      <c r="B44" s="120">
        <v>30</v>
      </c>
      <c r="C44" s="130" t="s">
        <v>424</v>
      </c>
      <c r="D44" s="1159" t="s">
        <v>2179</v>
      </c>
    </row>
    <row r="45" spans="2:4" x14ac:dyDescent="0.25">
      <c r="B45" s="120">
        <v>31</v>
      </c>
      <c r="C45" s="130" t="s">
        <v>425</v>
      </c>
      <c r="D45" s="1159" t="s">
        <v>2180</v>
      </c>
    </row>
    <row r="46" spans="2:4" x14ac:dyDescent="0.25">
      <c r="B46" s="120">
        <v>32</v>
      </c>
      <c r="C46" s="130" t="s">
        <v>426</v>
      </c>
      <c r="D46" s="1159" t="s">
        <v>2181</v>
      </c>
    </row>
    <row r="47" spans="2:4" x14ac:dyDescent="0.25">
      <c r="B47" s="120">
        <v>33</v>
      </c>
      <c r="C47" s="130" t="s">
        <v>427</v>
      </c>
      <c r="D47" s="1159" t="s">
        <v>2182</v>
      </c>
    </row>
    <row r="48" spans="2:4" x14ac:dyDescent="0.25">
      <c r="B48" s="120">
        <v>34</v>
      </c>
      <c r="C48" s="130" t="s">
        <v>428</v>
      </c>
      <c r="D48" s="1159" t="s">
        <v>2183</v>
      </c>
    </row>
    <row r="49" spans="2:4" x14ac:dyDescent="0.25">
      <c r="B49" s="51" t="s">
        <v>429</v>
      </c>
      <c r="C49" s="133" t="s">
        <v>430</v>
      </c>
      <c r="D49" s="1159" t="s">
        <v>2183</v>
      </c>
    </row>
    <row r="50" spans="2:4" x14ac:dyDescent="0.25">
      <c r="B50" s="51" t="s">
        <v>431</v>
      </c>
      <c r="C50" s="133" t="s">
        <v>432</v>
      </c>
      <c r="D50" s="1159" t="s">
        <v>2184</v>
      </c>
    </row>
    <row r="51" spans="2:4" x14ac:dyDescent="0.25">
      <c r="B51" s="120">
        <v>35</v>
      </c>
      <c r="C51" s="130" t="s">
        <v>433</v>
      </c>
      <c r="D51" s="1159" t="s">
        <v>2184</v>
      </c>
    </row>
    <row r="52" spans="2:4" x14ac:dyDescent="0.25">
      <c r="B52" s="120">
        <v>36</v>
      </c>
      <c r="C52" s="130" t="s">
        <v>434</v>
      </c>
      <c r="D52" s="1159" t="s">
        <v>2174</v>
      </c>
    </row>
    <row r="53" spans="2:4" x14ac:dyDescent="0.25">
      <c r="B53" s="120">
        <v>37</v>
      </c>
      <c r="C53" s="130" t="s">
        <v>435</v>
      </c>
      <c r="D53" s="1159" t="s">
        <v>2183</v>
      </c>
    </row>
    <row r="54" spans="2:4" x14ac:dyDescent="0.25">
      <c r="B54" s="51" t="s">
        <v>436</v>
      </c>
      <c r="C54" s="133" t="s">
        <v>437</v>
      </c>
      <c r="D54" s="1159" t="s">
        <v>2183</v>
      </c>
    </row>
    <row r="55" spans="2:4" ht="25.35" customHeight="1" x14ac:dyDescent="0.25">
      <c r="B55" s="1244" t="s">
        <v>438</v>
      </c>
      <c r="C55" s="1244"/>
      <c r="D55" s="1244"/>
    </row>
    <row r="56" spans="2:4" x14ac:dyDescent="0.25">
      <c r="B56" s="1244"/>
      <c r="C56" s="1244"/>
      <c r="D56" s="1244"/>
    </row>
    <row r="57" spans="2:4" x14ac:dyDescent="0.25">
      <c r="B57" s="134"/>
    </row>
    <row r="58" spans="2:4" x14ac:dyDescent="0.25">
      <c r="B58" s="134"/>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E19"/>
  <sheetViews>
    <sheetView showGridLines="0" view="pageLayout" zoomScaleNormal="100"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41"/>
      <c r="B1" s="515" t="s">
        <v>1551</v>
      </c>
      <c r="C1" s="515"/>
      <c r="D1" s="515"/>
      <c r="E1" s="515"/>
    </row>
    <row r="2" spans="1:5" x14ac:dyDescent="0.25">
      <c r="B2" s="534"/>
      <c r="C2" s="534"/>
      <c r="D2" s="534"/>
      <c r="E2" s="534"/>
    </row>
    <row r="4" spans="1:5" x14ac:dyDescent="0.25">
      <c r="A4" s="503"/>
      <c r="B4" s="503"/>
      <c r="C4" s="464" t="s">
        <v>6</v>
      </c>
      <c r="D4" s="464" t="s">
        <v>7</v>
      </c>
      <c r="E4" s="464" t="s">
        <v>8</v>
      </c>
    </row>
    <row r="5" spans="1:5" x14ac:dyDescent="0.25">
      <c r="A5" s="503"/>
      <c r="B5" s="503"/>
      <c r="C5" s="1581" t="s">
        <v>1616</v>
      </c>
      <c r="D5" s="1582"/>
      <c r="E5" s="1583"/>
    </row>
    <row r="6" spans="1:5" x14ac:dyDescent="0.25">
      <c r="A6" s="503"/>
      <c r="B6" s="503"/>
      <c r="C6" s="1584" t="s">
        <v>1617</v>
      </c>
      <c r="D6" s="1580"/>
      <c r="E6" s="1576" t="s">
        <v>1618</v>
      </c>
    </row>
    <row r="7" spans="1:5" x14ac:dyDescent="0.25">
      <c r="A7" s="503"/>
      <c r="B7" s="503"/>
      <c r="C7" s="508"/>
      <c r="D7" s="464" t="s">
        <v>1619</v>
      </c>
      <c r="E7" s="1577"/>
    </row>
    <row r="8" spans="1:5" x14ac:dyDescent="0.25">
      <c r="A8" s="509">
        <v>1</v>
      </c>
      <c r="B8" s="510" t="s">
        <v>1579</v>
      </c>
      <c r="C8" s="464"/>
      <c r="D8" s="464"/>
      <c r="E8" s="133"/>
    </row>
    <row r="9" spans="1:5" x14ac:dyDescent="0.25">
      <c r="A9" s="127">
        <v>2</v>
      </c>
      <c r="B9" s="514" t="s">
        <v>1580</v>
      </c>
      <c r="C9" s="464"/>
      <c r="D9" s="464"/>
      <c r="E9" s="464"/>
    </row>
    <row r="10" spans="1:5" x14ac:dyDescent="0.25">
      <c r="A10" s="127">
        <v>3</v>
      </c>
      <c r="B10" s="165" t="s">
        <v>1581</v>
      </c>
      <c r="C10" s="165"/>
      <c r="D10" s="165"/>
      <c r="E10" s="165"/>
    </row>
    <row r="11" spans="1:5" x14ac:dyDescent="0.25">
      <c r="A11" s="127">
        <v>4</v>
      </c>
      <c r="B11" s="165" t="s">
        <v>1582</v>
      </c>
      <c r="C11" s="165"/>
      <c r="D11" s="165"/>
      <c r="E11" s="165"/>
    </row>
    <row r="12" spans="1:5" x14ac:dyDescent="0.25">
      <c r="A12" s="127">
        <v>5</v>
      </c>
      <c r="B12" s="165" t="s">
        <v>1583</v>
      </c>
      <c r="C12" s="165"/>
      <c r="D12" s="165"/>
      <c r="E12" s="165"/>
    </row>
    <row r="13" spans="1:5" x14ac:dyDescent="0.25">
      <c r="A13" s="127">
        <v>6</v>
      </c>
      <c r="B13" s="165" t="s">
        <v>1584</v>
      </c>
      <c r="C13" s="165"/>
      <c r="D13" s="165"/>
      <c r="E13" s="165"/>
    </row>
    <row r="14" spans="1:5" x14ac:dyDescent="0.25">
      <c r="A14" s="127">
        <v>7</v>
      </c>
      <c r="B14" s="514" t="s">
        <v>1585</v>
      </c>
      <c r="C14" s="464"/>
      <c r="D14" s="464"/>
      <c r="E14" s="464"/>
    </row>
    <row r="15" spans="1:5" x14ac:dyDescent="0.25">
      <c r="A15" s="127">
        <v>8</v>
      </c>
      <c r="B15" s="165" t="s">
        <v>1586</v>
      </c>
      <c r="C15" s="165"/>
      <c r="D15" s="165"/>
      <c r="E15" s="165"/>
    </row>
    <row r="16" spans="1:5" x14ac:dyDescent="0.25">
      <c r="A16" s="127">
        <v>9</v>
      </c>
      <c r="B16" s="165" t="s">
        <v>1587</v>
      </c>
      <c r="C16" s="165"/>
      <c r="D16" s="165"/>
      <c r="E16" s="165"/>
    </row>
    <row r="17" spans="1:5" x14ac:dyDescent="0.25">
      <c r="A17" s="127">
        <v>10</v>
      </c>
      <c r="B17" s="165" t="s">
        <v>1588</v>
      </c>
      <c r="C17" s="165"/>
      <c r="D17" s="165"/>
      <c r="E17" s="165"/>
    </row>
    <row r="18" spans="1:5" x14ac:dyDescent="0.25">
      <c r="A18" s="127">
        <v>11</v>
      </c>
      <c r="B18" s="165" t="s">
        <v>1589</v>
      </c>
      <c r="C18" s="165"/>
      <c r="D18" s="165"/>
      <c r="E18" s="165"/>
    </row>
    <row r="19" spans="1:5" x14ac:dyDescent="0.25">
      <c r="A19" s="127">
        <v>12</v>
      </c>
      <c r="B19" s="165" t="s">
        <v>1584</v>
      </c>
      <c r="C19" s="165"/>
      <c r="D19" s="165"/>
      <c r="E19" s="165"/>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B2:L17"/>
  <sheetViews>
    <sheetView showGridLines="0" zoomScaleNormal="100" workbookViewId="0"/>
  </sheetViews>
  <sheetFormatPr defaultColWidth="9.140625" defaultRowHeight="15" x14ac:dyDescent="0.25"/>
  <sheetData>
    <row r="2" spans="2:12" x14ac:dyDescent="0.25">
      <c r="B2" t="s">
        <v>1769</v>
      </c>
    </row>
    <row r="3" spans="2:12" x14ac:dyDescent="0.25">
      <c r="B3" t="s">
        <v>1770</v>
      </c>
    </row>
    <row r="5" spans="2:12" x14ac:dyDescent="0.25">
      <c r="B5" s="1199" t="s">
        <v>1620</v>
      </c>
      <c r="C5" s="1200"/>
      <c r="D5" s="1200"/>
      <c r="E5" s="1200"/>
      <c r="F5" s="1200"/>
      <c r="G5" s="1200"/>
      <c r="H5" s="1200"/>
      <c r="I5" s="1200"/>
      <c r="J5" s="1200"/>
      <c r="K5" s="1200"/>
      <c r="L5" s="1201"/>
    </row>
    <row r="6" spans="2:12" x14ac:dyDescent="0.25">
      <c r="B6" s="1202" t="s">
        <v>1621</v>
      </c>
      <c r="C6" s="1198"/>
      <c r="D6" s="1198"/>
      <c r="E6" s="1198"/>
      <c r="F6" s="1198"/>
      <c r="G6" s="1198"/>
      <c r="H6" s="1198"/>
      <c r="I6" s="1198"/>
      <c r="J6" s="1198"/>
      <c r="K6" s="1198"/>
      <c r="L6" s="1203"/>
    </row>
    <row r="7" spans="2:12" ht="22.5" customHeight="1" x14ac:dyDescent="0.25">
      <c r="B7" s="1202" t="s">
        <v>1622</v>
      </c>
      <c r="C7" s="1198"/>
      <c r="D7" s="1198"/>
      <c r="E7" s="1198"/>
      <c r="F7" s="1198"/>
      <c r="G7" s="1198"/>
      <c r="H7" s="1198"/>
      <c r="I7" s="1198"/>
      <c r="J7" s="1198"/>
      <c r="K7" s="1198"/>
      <c r="L7" s="1203"/>
    </row>
    <row r="8" spans="2:12" x14ac:dyDescent="0.25">
      <c r="B8" s="1202" t="s">
        <v>1623</v>
      </c>
      <c r="C8" s="1198"/>
      <c r="D8" s="1198"/>
      <c r="E8" s="1198"/>
      <c r="F8" s="1198"/>
      <c r="G8" s="1198"/>
      <c r="H8" s="1198"/>
      <c r="I8" s="1198"/>
      <c r="J8" s="1198"/>
      <c r="K8" s="1198"/>
      <c r="L8" s="1203"/>
    </row>
    <row r="9" spans="2:12" ht="22.5" customHeight="1" x14ac:dyDescent="0.25">
      <c r="B9" s="1202" t="s">
        <v>1624</v>
      </c>
      <c r="C9" s="1198"/>
      <c r="D9" s="1198"/>
      <c r="E9" s="1198"/>
      <c r="F9" s="1198"/>
      <c r="G9" s="1198"/>
      <c r="H9" s="1198"/>
      <c r="I9" s="1198"/>
      <c r="J9" s="1198"/>
      <c r="K9" s="1198"/>
      <c r="L9" s="1203"/>
    </row>
    <row r="10" spans="2:12" ht="22.5" customHeight="1" x14ac:dyDescent="0.25">
      <c r="B10" s="1202" t="s">
        <v>1625</v>
      </c>
      <c r="C10" s="1198"/>
      <c r="D10" s="1198"/>
      <c r="E10" s="1198"/>
      <c r="F10" s="1198"/>
      <c r="G10" s="1198"/>
      <c r="H10" s="1198"/>
      <c r="I10" s="1198"/>
      <c r="J10" s="1198"/>
      <c r="K10" s="1198"/>
      <c r="L10" s="1203"/>
    </row>
    <row r="11" spans="2:12" x14ac:dyDescent="0.25">
      <c r="B11" s="1204" t="s">
        <v>1626</v>
      </c>
      <c r="C11" s="1205"/>
      <c r="D11" s="1205"/>
      <c r="E11" s="1205"/>
      <c r="F11" s="1205"/>
      <c r="G11" s="1205"/>
      <c r="H11" s="1205"/>
      <c r="I11" s="1205"/>
      <c r="J11" s="1205"/>
      <c r="K11" s="1205"/>
      <c r="L11" s="1206"/>
    </row>
    <row r="12" spans="2:12" ht="22.5" customHeight="1" x14ac:dyDescent="0.25"/>
    <row r="13" spans="2:12" ht="22.5" customHeight="1" x14ac:dyDescent="0.25">
      <c r="B13" s="1197"/>
      <c r="C13" s="1197"/>
      <c r="D13" s="1197"/>
      <c r="E13" s="1197"/>
      <c r="F13" s="1197"/>
      <c r="G13" s="1197"/>
      <c r="H13" s="1197"/>
      <c r="I13" s="1197"/>
      <c r="J13" s="1197"/>
      <c r="K13" s="1197"/>
      <c r="L13" s="1197"/>
    </row>
    <row r="14" spans="2:12" ht="22.5" customHeight="1" x14ac:dyDescent="0.25">
      <c r="B14" s="1198"/>
      <c r="C14" s="1198"/>
      <c r="D14" s="1198"/>
      <c r="E14" s="1198"/>
      <c r="F14" s="1198"/>
      <c r="G14" s="1198"/>
      <c r="H14" s="1198"/>
      <c r="I14" s="1198"/>
      <c r="J14" s="1198"/>
      <c r="K14" s="1198"/>
      <c r="L14" s="1198"/>
    </row>
    <row r="15" spans="2:12" ht="22.5" customHeight="1" x14ac:dyDescent="0.25">
      <c r="B15" s="1197"/>
      <c r="C15" s="1197"/>
      <c r="D15" s="1197"/>
      <c r="E15" s="1197"/>
      <c r="F15" s="1197"/>
      <c r="G15" s="1197"/>
      <c r="H15" s="1197"/>
      <c r="I15" s="1197"/>
      <c r="J15" s="1197"/>
      <c r="K15" s="1197"/>
      <c r="L15" s="1197"/>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
  <sheetViews>
    <sheetView showGridLines="0" view="pageLayout" zoomScaleNormal="100" workbookViewId="0">
      <selection sqref="A1:C1"/>
    </sheetView>
  </sheetViews>
  <sheetFormatPr defaultColWidth="11.28515625" defaultRowHeight="15" x14ac:dyDescent="0.25"/>
  <cols>
    <col min="1" max="1" width="10.5703125" style="74" customWidth="1"/>
    <col min="2" max="2" width="99.5703125" customWidth="1"/>
    <col min="3" max="3" width="41.5703125" customWidth="1"/>
  </cols>
  <sheetData>
    <row r="1" spans="1:10" ht="21" customHeight="1" x14ac:dyDescent="0.25">
      <c r="A1" s="1592" t="s">
        <v>1627</v>
      </c>
      <c r="B1" s="1592"/>
      <c r="C1" s="1592"/>
      <c r="D1" s="535"/>
      <c r="E1" s="535"/>
      <c r="F1" s="535"/>
      <c r="G1" s="535"/>
      <c r="H1" s="535"/>
      <c r="I1" s="535"/>
      <c r="J1" s="535"/>
    </row>
    <row r="2" spans="1:10" ht="17.25" customHeight="1" x14ac:dyDescent="0.25">
      <c r="A2" s="312"/>
      <c r="C2" s="475" t="s">
        <v>1465</v>
      </c>
    </row>
    <row r="3" spans="1:10" ht="140.25" customHeight="1" x14ac:dyDescent="0.25">
      <c r="A3" s="638" t="s">
        <v>116</v>
      </c>
      <c r="B3" s="637" t="s">
        <v>1886</v>
      </c>
      <c r="C3" s="235"/>
    </row>
    <row r="4" spans="1:10" ht="123" customHeight="1" x14ac:dyDescent="0.25">
      <c r="A4" s="639" t="s">
        <v>118</v>
      </c>
      <c r="B4" s="637" t="s">
        <v>1884</v>
      </c>
      <c r="C4" s="235"/>
    </row>
    <row r="5" spans="1:10" ht="71.25" customHeight="1" x14ac:dyDescent="0.25">
      <c r="A5" s="638" t="s">
        <v>152</v>
      </c>
      <c r="B5" s="637" t="s">
        <v>1885</v>
      </c>
      <c r="C5" s="235"/>
    </row>
    <row r="7" spans="1:10" ht="42" customHeight="1" x14ac:dyDescent="0.25"/>
    <row r="8" spans="1:10" x14ac:dyDescent="0.25">
      <c r="B8" s="308"/>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H25"/>
  <sheetViews>
    <sheetView showGridLines="0" view="pageLayout" zoomScaleNormal="100" workbookViewId="0"/>
  </sheetViews>
  <sheetFormatPr defaultColWidth="11.28515625" defaultRowHeight="15" x14ac:dyDescent="0.25"/>
  <cols>
    <col min="1" max="1" width="6.7109375" style="449"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311" customFormat="1" ht="40.5" customHeight="1" x14ac:dyDescent="0.25">
      <c r="A1" s="654" t="s">
        <v>1621</v>
      </c>
      <c r="B1" s="635"/>
      <c r="C1" s="636"/>
      <c r="D1" s="536"/>
      <c r="G1" s="79"/>
      <c r="H1" s="79"/>
    </row>
    <row r="2" spans="1:8" x14ac:dyDescent="0.25">
      <c r="A2" s="869"/>
      <c r="B2" s="870"/>
      <c r="C2" s="819" t="s">
        <v>6</v>
      </c>
      <c r="F2" s="75"/>
      <c r="G2" s="75"/>
    </row>
    <row r="3" spans="1:8" ht="38.25" customHeight="1" x14ac:dyDescent="0.25">
      <c r="A3" s="867"/>
      <c r="B3" s="640"/>
      <c r="C3" s="641" t="s">
        <v>1484</v>
      </c>
      <c r="F3" s="75"/>
      <c r="G3" s="75"/>
    </row>
    <row r="4" spans="1:8" x14ac:dyDescent="0.25">
      <c r="A4" s="867"/>
      <c r="B4" s="642" t="s">
        <v>1628</v>
      </c>
      <c r="C4" s="643"/>
      <c r="F4" s="75"/>
      <c r="G4" s="537"/>
    </row>
    <row r="5" spans="1:8" ht="15.75" customHeight="1" x14ac:dyDescent="0.25">
      <c r="A5" s="868">
        <v>1</v>
      </c>
      <c r="B5" s="644" t="s">
        <v>1629</v>
      </c>
      <c r="C5" s="645"/>
      <c r="F5" s="75"/>
      <c r="G5" s="537"/>
    </row>
    <row r="6" spans="1:8" x14ac:dyDescent="0.25">
      <c r="A6" s="868">
        <v>2</v>
      </c>
      <c r="B6" s="644" t="s">
        <v>1630</v>
      </c>
      <c r="C6" s="645"/>
      <c r="F6" s="75"/>
      <c r="G6" s="537"/>
    </row>
    <row r="7" spans="1:8" x14ac:dyDescent="0.25">
      <c r="A7" s="868">
        <v>3</v>
      </c>
      <c r="B7" s="644" t="s">
        <v>1631</v>
      </c>
      <c r="C7" s="645"/>
      <c r="F7" s="75"/>
      <c r="G7" s="537"/>
    </row>
    <row r="8" spans="1:8" x14ac:dyDescent="0.25">
      <c r="A8" s="868">
        <v>4</v>
      </c>
      <c r="B8" s="644" t="s">
        <v>1632</v>
      </c>
      <c r="C8" s="645"/>
    </row>
    <row r="9" spans="1:8" x14ac:dyDescent="0.25">
      <c r="A9" s="868"/>
      <c r="B9" s="646" t="s">
        <v>1633</v>
      </c>
      <c r="C9" s="643"/>
    </row>
    <row r="10" spans="1:8" x14ac:dyDescent="0.25">
      <c r="A10" s="868">
        <v>5</v>
      </c>
      <c r="B10" s="647" t="s">
        <v>1634</v>
      </c>
      <c r="C10" s="645"/>
    </row>
    <row r="11" spans="1:8" x14ac:dyDescent="0.25">
      <c r="A11" s="868">
        <v>6</v>
      </c>
      <c r="B11" s="647" t="s">
        <v>1635</v>
      </c>
      <c r="C11" s="645"/>
    </row>
    <row r="12" spans="1:8" x14ac:dyDescent="0.25">
      <c r="A12" s="868">
        <v>7</v>
      </c>
      <c r="B12" s="647" t="s">
        <v>1636</v>
      </c>
      <c r="C12" s="645"/>
    </row>
    <row r="13" spans="1:8" x14ac:dyDescent="0.25">
      <c r="A13" s="868">
        <v>8</v>
      </c>
      <c r="B13" s="640" t="s">
        <v>1887</v>
      </c>
      <c r="C13" s="645"/>
    </row>
    <row r="14" spans="1:8" x14ac:dyDescent="0.25">
      <c r="A14" s="868">
        <v>9</v>
      </c>
      <c r="B14" s="640" t="s">
        <v>42</v>
      </c>
      <c r="C14" s="645"/>
    </row>
    <row r="15" spans="1:8" x14ac:dyDescent="0.25">
      <c r="B15" s="449"/>
      <c r="C15" s="449"/>
      <c r="D15" s="449"/>
      <c r="E15" s="449"/>
      <c r="F15" s="449"/>
    </row>
    <row r="16" spans="1:8" x14ac:dyDescent="0.25">
      <c r="B16" s="449"/>
      <c r="C16" s="449"/>
      <c r="D16" s="449"/>
      <c r="E16" s="449"/>
      <c r="F16" s="449"/>
    </row>
    <row r="17" spans="2:6" x14ac:dyDescent="0.25">
      <c r="B17" s="449"/>
      <c r="C17" s="449"/>
      <c r="D17" s="449"/>
      <c r="E17" s="449"/>
      <c r="F17" s="449"/>
    </row>
    <row r="18" spans="2:6" ht="50.25" customHeight="1" x14ac:dyDescent="0.25">
      <c r="B18" s="449"/>
      <c r="C18" s="449"/>
      <c r="D18" s="449"/>
      <c r="E18" s="449"/>
      <c r="F18" s="449"/>
    </row>
    <row r="19" spans="2:6" ht="50.25" customHeight="1" x14ac:dyDescent="0.25">
      <c r="B19" s="449"/>
      <c r="C19" s="449"/>
      <c r="D19" s="449"/>
      <c r="E19" s="449"/>
      <c r="F19" s="449"/>
    </row>
    <row r="20" spans="2:6" x14ac:dyDescent="0.25">
      <c r="B20" s="449"/>
      <c r="C20" s="449"/>
      <c r="D20" s="449"/>
      <c r="E20" s="449"/>
      <c r="F20" s="449"/>
    </row>
    <row r="21" spans="2:6" x14ac:dyDescent="0.25">
      <c r="B21" s="449"/>
      <c r="C21" s="449"/>
      <c r="D21" s="449"/>
      <c r="E21" s="449"/>
      <c r="F21" s="449"/>
    </row>
    <row r="22" spans="2:6" x14ac:dyDescent="0.25">
      <c r="B22" s="449"/>
      <c r="C22" s="449"/>
      <c r="D22" s="449"/>
      <c r="E22" s="449"/>
      <c r="F22" s="449"/>
    </row>
    <row r="23" spans="2:6" x14ac:dyDescent="0.25">
      <c r="B23" s="449"/>
      <c r="C23" s="449"/>
      <c r="D23" s="449"/>
      <c r="E23" s="449"/>
      <c r="F23" s="449"/>
    </row>
    <row r="24" spans="2:6" x14ac:dyDescent="0.25">
      <c r="B24" s="449"/>
      <c r="C24" s="449"/>
      <c r="D24" s="449"/>
      <c r="E24" s="449"/>
      <c r="F24" s="449"/>
    </row>
    <row r="25" spans="2:6" x14ac:dyDescent="0.25">
      <c r="B25" s="449"/>
      <c r="C25" s="449"/>
      <c r="D25" s="449"/>
      <c r="E25" s="449"/>
      <c r="F25" s="449"/>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G50"/>
  <sheetViews>
    <sheetView showGridLines="0" view="pageLayout" zoomScaleNormal="130" workbookViewId="0"/>
  </sheetViews>
  <sheetFormatPr defaultColWidth="11.28515625" defaultRowHeight="15" x14ac:dyDescent="0.25"/>
  <cols>
    <col min="1" max="1" width="11.28515625" style="59" customWidth="1"/>
    <col min="2" max="2" width="94.28515625" style="1" customWidth="1"/>
    <col min="3" max="3" width="27.28515625" style="1" customWidth="1"/>
    <col min="4" max="16384" width="11.28515625" style="1"/>
  </cols>
  <sheetData>
    <row r="1" spans="1:3" ht="22.5" customHeight="1" x14ac:dyDescent="0.25">
      <c r="A1" s="871" t="s">
        <v>1637</v>
      </c>
    </row>
    <row r="2" spans="1:3" ht="39.75" customHeight="1" x14ac:dyDescent="0.25">
      <c r="B2" s="538"/>
      <c r="C2" s="539" t="s">
        <v>1465</v>
      </c>
    </row>
    <row r="3" spans="1:3" ht="78.75" customHeight="1" x14ac:dyDescent="0.25">
      <c r="A3" s="540" t="s">
        <v>1638</v>
      </c>
      <c r="B3" s="541" t="s">
        <v>1639</v>
      </c>
      <c r="C3" s="542"/>
    </row>
    <row r="4" spans="1:3" ht="140.25" x14ac:dyDescent="0.25">
      <c r="A4" s="543" t="s">
        <v>1640</v>
      </c>
      <c r="B4" s="544" t="s">
        <v>1641</v>
      </c>
      <c r="C4" s="542"/>
    </row>
    <row r="5" spans="1:3" ht="36" customHeight="1" x14ac:dyDescent="0.25">
      <c r="A5" s="1593" t="s">
        <v>1642</v>
      </c>
      <c r="B5" s="1594"/>
      <c r="C5" s="19"/>
    </row>
    <row r="6" spans="1:3" ht="65.25" customHeight="1" x14ac:dyDescent="0.25">
      <c r="A6" s="545" t="s">
        <v>1643</v>
      </c>
      <c r="B6" s="546" t="s">
        <v>1644</v>
      </c>
      <c r="C6" s="19"/>
    </row>
    <row r="7" spans="1:3" ht="94.5" customHeight="1" x14ac:dyDescent="0.25">
      <c r="A7" s="545" t="s">
        <v>131</v>
      </c>
      <c r="B7" s="547" t="s">
        <v>1645</v>
      </c>
      <c r="C7" s="19"/>
    </row>
    <row r="8" spans="1:3" ht="38.25" x14ac:dyDescent="0.25">
      <c r="A8" s="548"/>
      <c r="B8" s="549" t="s">
        <v>1646</v>
      </c>
      <c r="C8" s="550"/>
    </row>
    <row r="9" spans="1:3" ht="24" customHeight="1" x14ac:dyDescent="0.25">
      <c r="A9" s="551" t="s">
        <v>134</v>
      </c>
      <c r="B9" s="552" t="s">
        <v>1647</v>
      </c>
      <c r="C9" s="553"/>
    </row>
    <row r="10" spans="1:3" ht="39.75" customHeight="1" x14ac:dyDescent="0.25">
      <c r="A10" s="551" t="s">
        <v>1648</v>
      </c>
      <c r="B10" s="552" t="s">
        <v>1649</v>
      </c>
      <c r="C10" s="553"/>
    </row>
    <row r="11" spans="1:3" ht="15" customHeight="1" x14ac:dyDescent="0.25">
      <c r="A11" s="551" t="s">
        <v>1650</v>
      </c>
      <c r="B11" s="552" t="s">
        <v>1651</v>
      </c>
      <c r="C11" s="553"/>
    </row>
    <row r="12" spans="1:3" ht="15" customHeight="1" x14ac:dyDescent="0.25">
      <c r="A12" s="554" t="s">
        <v>1652</v>
      </c>
      <c r="B12" s="552" t="s">
        <v>1653</v>
      </c>
      <c r="C12" s="553"/>
    </row>
    <row r="13" spans="1:3" ht="27" customHeight="1" x14ac:dyDescent="0.25">
      <c r="A13" s="554" t="s">
        <v>1654</v>
      </c>
      <c r="B13" s="552" t="s">
        <v>1655</v>
      </c>
      <c r="C13" s="553"/>
    </row>
    <row r="14" spans="1:3" ht="29.25" customHeight="1" x14ac:dyDescent="0.25">
      <c r="A14" s="554" t="s">
        <v>1656</v>
      </c>
      <c r="B14" s="552" t="s">
        <v>1657</v>
      </c>
      <c r="C14" s="553"/>
    </row>
    <row r="15" spans="1:3" ht="51" customHeight="1" x14ac:dyDescent="0.25">
      <c r="A15" s="554" t="s">
        <v>1658</v>
      </c>
      <c r="B15" s="552" t="s">
        <v>1659</v>
      </c>
      <c r="C15" s="553"/>
    </row>
    <row r="16" spans="1:3" ht="25.5" customHeight="1" x14ac:dyDescent="0.25">
      <c r="A16" s="554" t="s">
        <v>1660</v>
      </c>
      <c r="B16" s="552" t="s">
        <v>1661</v>
      </c>
      <c r="C16" s="553"/>
    </row>
    <row r="17" spans="1:3" ht="46.5" customHeight="1" x14ac:dyDescent="0.25">
      <c r="A17" s="554" t="s">
        <v>1662</v>
      </c>
      <c r="B17" s="552" t="s">
        <v>1663</v>
      </c>
      <c r="C17" s="553"/>
    </row>
    <row r="18" spans="1:3" ht="15" customHeight="1" x14ac:dyDescent="0.25">
      <c r="A18" s="551" t="s">
        <v>1664</v>
      </c>
      <c r="B18" s="552" t="s">
        <v>1665</v>
      </c>
      <c r="C18" s="553"/>
    </row>
    <row r="19" spans="1:3" ht="60" customHeight="1" x14ac:dyDescent="0.25">
      <c r="A19" s="554" t="s">
        <v>1652</v>
      </c>
      <c r="B19" s="552" t="s">
        <v>1666</v>
      </c>
      <c r="C19" s="553"/>
    </row>
    <row r="20" spans="1:3" ht="15" customHeight="1" x14ac:dyDescent="0.25">
      <c r="A20" s="554" t="s">
        <v>1654</v>
      </c>
      <c r="B20" s="552" t="s">
        <v>1667</v>
      </c>
      <c r="C20" s="553"/>
    </row>
    <row r="21" spans="1:3" ht="24" customHeight="1" x14ac:dyDescent="0.25">
      <c r="A21" s="555" t="s">
        <v>1656</v>
      </c>
      <c r="B21" s="556" t="s">
        <v>1668</v>
      </c>
      <c r="C21" s="557"/>
    </row>
    <row r="22" spans="1:3" ht="57.75" customHeight="1" x14ac:dyDescent="0.25">
      <c r="A22" s="545" t="s">
        <v>1669</v>
      </c>
      <c r="B22" s="558" t="s">
        <v>1670</v>
      </c>
      <c r="C22" s="19"/>
    </row>
    <row r="23" spans="1:3" ht="58.5" customHeight="1" x14ac:dyDescent="0.25">
      <c r="A23" s="545" t="s">
        <v>1671</v>
      </c>
      <c r="B23" s="559" t="s">
        <v>1672</v>
      </c>
      <c r="C23" s="19"/>
    </row>
    <row r="24" spans="1:3" ht="55.15" customHeight="1" x14ac:dyDescent="0.25">
      <c r="A24" s="1593" t="s">
        <v>1673</v>
      </c>
      <c r="B24" s="1595"/>
      <c r="C24" s="19"/>
    </row>
    <row r="25" spans="1:3" ht="53.25" customHeight="1" x14ac:dyDescent="0.25">
      <c r="A25" s="545" t="s">
        <v>1643</v>
      </c>
      <c r="B25" s="546" t="s">
        <v>1674</v>
      </c>
      <c r="C25" s="19"/>
    </row>
    <row r="26" spans="1:3" ht="88.5" customHeight="1" x14ac:dyDescent="0.25">
      <c r="A26" s="545" t="s">
        <v>131</v>
      </c>
      <c r="B26" s="546" t="s">
        <v>1675</v>
      </c>
      <c r="C26" s="19"/>
    </row>
    <row r="27" spans="1:3" ht="36" customHeight="1" x14ac:dyDescent="0.25">
      <c r="A27" s="548" t="s">
        <v>134</v>
      </c>
      <c r="B27" s="560" t="s">
        <v>1676</v>
      </c>
      <c r="C27" s="550"/>
    </row>
    <row r="28" spans="1:3" ht="29.25" customHeight="1" x14ac:dyDescent="0.25">
      <c r="A28" s="554" t="s">
        <v>1652</v>
      </c>
      <c r="B28" s="561" t="s">
        <v>1677</v>
      </c>
      <c r="C28" s="553"/>
    </row>
    <row r="29" spans="1:3" ht="15" customHeight="1" x14ac:dyDescent="0.25">
      <c r="A29" s="554" t="s">
        <v>1654</v>
      </c>
      <c r="B29" s="561" t="s">
        <v>1678</v>
      </c>
      <c r="C29" s="553"/>
    </row>
    <row r="30" spans="1:3" ht="15" customHeight="1" x14ac:dyDescent="0.25">
      <c r="A30" s="554" t="s">
        <v>1656</v>
      </c>
      <c r="B30" s="561" t="s">
        <v>1679</v>
      </c>
      <c r="C30" s="553"/>
    </row>
    <row r="31" spans="1:3" ht="15" customHeight="1" x14ac:dyDescent="0.25">
      <c r="A31" s="545" t="s">
        <v>1648</v>
      </c>
      <c r="B31" s="558" t="s">
        <v>1680</v>
      </c>
      <c r="C31" s="19"/>
    </row>
    <row r="32" spans="1:3" ht="30" customHeight="1" x14ac:dyDescent="0.25">
      <c r="A32" s="545" t="s">
        <v>1650</v>
      </c>
      <c r="B32" s="558" t="s">
        <v>1681</v>
      </c>
      <c r="C32" s="19"/>
    </row>
    <row r="33" spans="1:7" ht="26.25" customHeight="1" x14ac:dyDescent="0.25">
      <c r="A33" s="545" t="s">
        <v>1664</v>
      </c>
      <c r="B33" s="558" t="s">
        <v>1682</v>
      </c>
      <c r="C33" s="19"/>
    </row>
    <row r="34" spans="1:7" ht="54" customHeight="1" x14ac:dyDescent="0.25">
      <c r="A34" s="545" t="s">
        <v>1669</v>
      </c>
      <c r="B34" s="559" t="s">
        <v>1683</v>
      </c>
      <c r="C34" s="19"/>
    </row>
    <row r="35" spans="1:7" ht="55.9" customHeight="1" x14ac:dyDescent="0.25">
      <c r="A35" s="545" t="s">
        <v>1671</v>
      </c>
      <c r="B35" s="559" t="s">
        <v>1684</v>
      </c>
      <c r="C35" s="19"/>
    </row>
    <row r="36" spans="1:7" ht="40.15" customHeight="1" x14ac:dyDescent="0.25">
      <c r="A36" s="1593" t="s">
        <v>1685</v>
      </c>
      <c r="B36" s="1595"/>
      <c r="C36" s="19"/>
    </row>
    <row r="37" spans="1:7" ht="54.6" customHeight="1" x14ac:dyDescent="0.25">
      <c r="A37" s="545" t="s">
        <v>1643</v>
      </c>
      <c r="B37" s="546" t="s">
        <v>1686</v>
      </c>
      <c r="C37" s="19"/>
    </row>
    <row r="38" spans="1:7" ht="81" customHeight="1" x14ac:dyDescent="0.25">
      <c r="A38" s="545" t="s">
        <v>131</v>
      </c>
      <c r="B38" s="546" t="s">
        <v>1687</v>
      </c>
      <c r="C38" s="19"/>
    </row>
    <row r="39" spans="1:7" ht="40.15" customHeight="1" x14ac:dyDescent="0.25">
      <c r="A39" s="548" t="s">
        <v>134</v>
      </c>
      <c r="B39" s="562" t="s">
        <v>1688</v>
      </c>
      <c r="C39" s="550"/>
      <c r="G39" s="563"/>
    </row>
    <row r="40" spans="1:7" ht="68.25" customHeight="1" x14ac:dyDescent="0.25">
      <c r="A40" s="554" t="s">
        <v>1652</v>
      </c>
      <c r="B40" s="552" t="s">
        <v>1689</v>
      </c>
      <c r="C40" s="553"/>
    </row>
    <row r="41" spans="1:7" ht="33.75" customHeight="1" x14ac:dyDescent="0.25">
      <c r="A41" s="554" t="s">
        <v>1654</v>
      </c>
      <c r="B41" s="552" t="s">
        <v>1690</v>
      </c>
      <c r="C41" s="553"/>
    </row>
    <row r="42" spans="1:7" ht="60" customHeight="1" x14ac:dyDescent="0.25">
      <c r="A42" s="554" t="s">
        <v>1656</v>
      </c>
      <c r="B42" s="552" t="s">
        <v>1691</v>
      </c>
      <c r="C42" s="557"/>
    </row>
    <row r="43" spans="1:7" ht="15" customHeight="1" x14ac:dyDescent="0.25">
      <c r="A43" s="545" t="s">
        <v>1648</v>
      </c>
      <c r="B43" s="546" t="s">
        <v>1680</v>
      </c>
      <c r="C43" s="19"/>
    </row>
    <row r="44" spans="1:7" ht="32.25" customHeight="1" x14ac:dyDescent="0.25">
      <c r="A44" s="545" t="s">
        <v>1650</v>
      </c>
      <c r="B44" s="546" t="s">
        <v>1681</v>
      </c>
      <c r="C44" s="19"/>
    </row>
    <row r="45" spans="1:7" ht="15" customHeight="1" x14ac:dyDescent="0.25">
      <c r="A45" s="545" t="s">
        <v>1664</v>
      </c>
      <c r="B45" s="546" t="s">
        <v>1682</v>
      </c>
      <c r="C45" s="19"/>
    </row>
    <row r="46" spans="1:7" ht="72" customHeight="1" x14ac:dyDescent="0.25">
      <c r="A46" s="545" t="s">
        <v>1669</v>
      </c>
      <c r="B46" s="559" t="s">
        <v>1692</v>
      </c>
      <c r="C46" s="19"/>
    </row>
    <row r="47" spans="1:7" ht="64.5" customHeight="1" x14ac:dyDescent="0.25">
      <c r="A47" s="545" t="s">
        <v>1671</v>
      </c>
      <c r="B47" s="559" t="s">
        <v>1693</v>
      </c>
      <c r="C47" s="19"/>
    </row>
    <row r="48" spans="1:7" ht="95.25" customHeight="1" x14ac:dyDescent="0.25">
      <c r="A48" s="545" t="s">
        <v>1694</v>
      </c>
      <c r="B48" s="559" t="s">
        <v>1695</v>
      </c>
      <c r="C48" s="19"/>
    </row>
    <row r="49" spans="1:2" x14ac:dyDescent="0.25">
      <c r="A49" s="564"/>
      <c r="B49" s="538"/>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57" customWidth="1"/>
    <col min="2" max="2" width="65" customWidth="1"/>
    <col min="3" max="3" width="12.28515625" customWidth="1"/>
    <col min="4" max="4" width="14.7109375" customWidth="1"/>
  </cols>
  <sheetData>
    <row r="1" spans="1:4" ht="26.25" customHeight="1" x14ac:dyDescent="0.25">
      <c r="A1" s="654" t="s">
        <v>1623</v>
      </c>
    </row>
    <row r="2" spans="1:4" x14ac:dyDescent="0.25">
      <c r="A2" s="59"/>
      <c r="B2" s="1"/>
      <c r="C2" s="1"/>
      <c r="D2" s="1"/>
    </row>
    <row r="3" spans="1:4" x14ac:dyDescent="0.25">
      <c r="A3" s="1596"/>
      <c r="B3" s="1597"/>
      <c r="C3" s="651" t="s">
        <v>6</v>
      </c>
      <c r="D3" s="651" t="s">
        <v>7</v>
      </c>
    </row>
    <row r="4" spans="1:4" ht="27.75" customHeight="1" x14ac:dyDescent="0.25">
      <c r="A4" s="1598"/>
      <c r="B4" s="1599"/>
      <c r="C4" s="651" t="s">
        <v>1484</v>
      </c>
      <c r="D4" s="651" t="s">
        <v>450</v>
      </c>
    </row>
    <row r="5" spans="1:4" ht="21.75" customHeight="1" x14ac:dyDescent="0.25">
      <c r="A5" s="648">
        <v>1</v>
      </c>
      <c r="B5" s="649" t="s">
        <v>1891</v>
      </c>
      <c r="C5" s="650"/>
      <c r="D5" s="650"/>
    </row>
    <row r="6" spans="1:4" ht="27" customHeight="1" x14ac:dyDescent="0.25">
      <c r="A6" s="651" t="s">
        <v>6</v>
      </c>
      <c r="B6" s="650" t="s">
        <v>1888</v>
      </c>
      <c r="C6" s="652"/>
      <c r="D6" s="650"/>
    </row>
    <row r="7" spans="1:4" ht="42.75" customHeight="1" x14ac:dyDescent="0.25">
      <c r="A7" s="651" t="s">
        <v>7</v>
      </c>
      <c r="B7" s="653" t="s">
        <v>1696</v>
      </c>
      <c r="C7" s="652"/>
      <c r="D7" s="650"/>
    </row>
    <row r="8" spans="1:4" ht="21" customHeight="1" x14ac:dyDescent="0.25">
      <c r="A8" s="648">
        <v>2</v>
      </c>
      <c r="B8" s="649" t="s">
        <v>1892</v>
      </c>
      <c r="C8" s="650"/>
      <c r="D8" s="650"/>
    </row>
    <row r="9" spans="1:4" ht="32.25" customHeight="1" x14ac:dyDescent="0.25">
      <c r="A9" s="651" t="s">
        <v>6</v>
      </c>
      <c r="B9" s="650" t="s">
        <v>1889</v>
      </c>
      <c r="C9" s="652"/>
      <c r="D9" s="650"/>
    </row>
    <row r="10" spans="1:4" ht="48.75" customHeight="1" x14ac:dyDescent="0.25">
      <c r="A10" s="651" t="s">
        <v>7</v>
      </c>
      <c r="B10" s="653" t="s">
        <v>1890</v>
      </c>
      <c r="C10" s="652"/>
      <c r="D10" s="650"/>
    </row>
    <row r="11" spans="1:4" ht="22.5" customHeight="1" x14ac:dyDescent="0.25">
      <c r="A11" s="648">
        <v>3</v>
      </c>
      <c r="B11" s="649" t="s">
        <v>1893</v>
      </c>
      <c r="C11" s="650"/>
      <c r="D11" s="650"/>
    </row>
    <row r="12" spans="1:4" ht="53.25" customHeight="1" x14ac:dyDescent="0.25">
      <c r="A12" s="651" t="s">
        <v>6</v>
      </c>
      <c r="B12" s="653" t="s">
        <v>1697</v>
      </c>
      <c r="C12" s="652"/>
      <c r="D12" s="650"/>
    </row>
    <row r="13" spans="1:4" ht="24" customHeight="1" x14ac:dyDescent="0.25">
      <c r="A13" s="651" t="s">
        <v>7</v>
      </c>
      <c r="B13" s="650" t="s">
        <v>1698</v>
      </c>
      <c r="C13" s="652"/>
      <c r="D13" s="650"/>
    </row>
    <row r="14" spans="1:4" ht="26.25" customHeight="1" x14ac:dyDescent="0.25">
      <c r="A14" s="648">
        <v>4</v>
      </c>
      <c r="B14" s="650" t="s">
        <v>1894</v>
      </c>
      <c r="C14" s="650"/>
      <c r="D14" s="650"/>
    </row>
    <row r="15" spans="1:4" ht="39.75" customHeight="1" x14ac:dyDescent="0.25">
      <c r="A15" s="651" t="s">
        <v>6</v>
      </c>
      <c r="B15" s="653" t="s">
        <v>1699</v>
      </c>
      <c r="C15" s="652"/>
      <c r="D15" s="650"/>
    </row>
    <row r="16" spans="1:4" ht="31.5" customHeight="1" x14ac:dyDescent="0.25">
      <c r="A16" s="651" t="s">
        <v>7</v>
      </c>
      <c r="B16" s="653" t="s">
        <v>1700</v>
      </c>
      <c r="C16" s="652"/>
      <c r="D16" s="650"/>
    </row>
    <row r="17" spans="1:4" ht="52.5" customHeight="1" x14ac:dyDescent="0.25">
      <c r="A17" s="651" t="s">
        <v>8</v>
      </c>
      <c r="B17" s="653" t="s">
        <v>1701</v>
      </c>
      <c r="C17" s="652"/>
      <c r="D17" s="650"/>
    </row>
    <row r="18" spans="1:4" x14ac:dyDescent="0.25">
      <c r="A18" s="648">
        <v>5</v>
      </c>
      <c r="B18" s="650" t="s">
        <v>1702</v>
      </c>
      <c r="C18" s="650"/>
      <c r="D18" s="650"/>
    </row>
    <row r="19" spans="1:4" x14ac:dyDescent="0.25">
      <c r="A19" s="648">
        <v>6</v>
      </c>
      <c r="B19" s="649" t="s">
        <v>42</v>
      </c>
      <c r="C19" s="650"/>
      <c r="D19" s="650"/>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I17"/>
  <sheetViews>
    <sheetView showGridLines="0" view="pageLayout" zoomScaleNormal="100"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54" t="s">
        <v>1624</v>
      </c>
      <c r="C1" s="565"/>
      <c r="D1" s="565"/>
      <c r="E1" s="565"/>
      <c r="F1" s="565"/>
    </row>
    <row r="2" spans="1:9" ht="15.75" customHeight="1" x14ac:dyDescent="0.25">
      <c r="A2" s="565"/>
      <c r="B2" s="565"/>
      <c r="C2" s="565"/>
      <c r="D2" s="565"/>
      <c r="E2" s="565"/>
      <c r="F2" s="565"/>
    </row>
    <row r="4" spans="1:9" x14ac:dyDescent="0.25">
      <c r="A4" s="1600"/>
      <c r="B4" s="1601"/>
      <c r="C4" s="655" t="s">
        <v>6</v>
      </c>
      <c r="D4" s="655" t="s">
        <v>7</v>
      </c>
      <c r="E4" s="655" t="s">
        <v>8</v>
      </c>
      <c r="F4" s="655" t="s">
        <v>43</v>
      </c>
      <c r="G4" s="651" t="s">
        <v>44</v>
      </c>
      <c r="H4" s="655" t="s">
        <v>164</v>
      </c>
      <c r="I4" s="655" t="s">
        <v>165</v>
      </c>
    </row>
    <row r="5" spans="1:9" ht="45" x14ac:dyDescent="0.25">
      <c r="A5" s="1602"/>
      <c r="B5" s="1603"/>
      <c r="C5" s="655" t="s">
        <v>1703</v>
      </c>
      <c r="D5" s="655" t="s">
        <v>1704</v>
      </c>
      <c r="E5" s="655" t="s">
        <v>1705</v>
      </c>
      <c r="F5" s="655" t="s">
        <v>1706</v>
      </c>
      <c r="G5" s="651" t="s">
        <v>937</v>
      </c>
      <c r="H5" s="655" t="s">
        <v>1707</v>
      </c>
      <c r="I5" s="655" t="s">
        <v>1708</v>
      </c>
    </row>
    <row r="6" spans="1:9" ht="30" x14ac:dyDescent="0.25">
      <c r="A6" s="659">
        <v>1</v>
      </c>
      <c r="B6" s="646" t="s">
        <v>1709</v>
      </c>
      <c r="C6" s="656"/>
      <c r="D6" s="656"/>
      <c r="E6" s="656"/>
      <c r="F6" s="656"/>
      <c r="G6" s="650"/>
      <c r="H6" s="656"/>
      <c r="I6" s="656"/>
    </row>
    <row r="7" spans="1:9" ht="23.25" customHeight="1" x14ac:dyDescent="0.25">
      <c r="A7" s="660" t="s">
        <v>1710</v>
      </c>
      <c r="B7" s="657" t="s">
        <v>1711</v>
      </c>
      <c r="C7" s="657"/>
      <c r="D7" s="657"/>
      <c r="E7" s="657"/>
      <c r="F7" s="657"/>
      <c r="G7" s="650"/>
      <c r="H7" s="657"/>
      <c r="I7" s="657"/>
    </row>
    <row r="8" spans="1:9" x14ac:dyDescent="0.25">
      <c r="A8" s="660" t="s">
        <v>1712</v>
      </c>
      <c r="B8" s="657" t="s">
        <v>1713</v>
      </c>
      <c r="C8" s="657"/>
      <c r="D8" s="657"/>
      <c r="E8" s="657"/>
      <c r="F8" s="657"/>
      <c r="G8" s="650"/>
      <c r="H8" s="657"/>
      <c r="I8" s="657"/>
    </row>
    <row r="9" spans="1:9" x14ac:dyDescent="0.25">
      <c r="A9" s="656">
        <v>2</v>
      </c>
      <c r="B9" s="656" t="s">
        <v>1714</v>
      </c>
      <c r="C9" s="656"/>
      <c r="D9" s="656"/>
      <c r="E9" s="656"/>
      <c r="F9" s="656"/>
      <c r="G9" s="650"/>
      <c r="H9" s="656"/>
      <c r="I9" s="656"/>
    </row>
    <row r="10" spans="1:9" x14ac:dyDescent="0.25">
      <c r="A10" s="656">
        <v>3</v>
      </c>
      <c r="B10" s="656" t="s">
        <v>1715</v>
      </c>
      <c r="C10" s="656"/>
      <c r="D10" s="656"/>
      <c r="E10" s="656"/>
      <c r="F10" s="656"/>
      <c r="G10" s="650"/>
      <c r="H10" s="656"/>
      <c r="I10" s="656"/>
    </row>
    <row r="11" spans="1:9" x14ac:dyDescent="0.25">
      <c r="A11" s="656">
        <v>4</v>
      </c>
      <c r="B11" s="656" t="s">
        <v>1716</v>
      </c>
      <c r="C11" s="656"/>
      <c r="D11" s="656"/>
      <c r="E11" s="656"/>
      <c r="F11" s="656"/>
      <c r="G11" s="650"/>
      <c r="H11" s="656"/>
      <c r="I11" s="656"/>
    </row>
    <row r="12" spans="1:9" x14ac:dyDescent="0.25">
      <c r="A12" s="658">
        <v>5</v>
      </c>
      <c r="B12" s="658" t="s">
        <v>1717</v>
      </c>
      <c r="C12" s="658"/>
      <c r="D12" s="658"/>
      <c r="E12" s="658"/>
      <c r="F12" s="658"/>
      <c r="G12" s="650"/>
      <c r="H12" s="658"/>
      <c r="I12" s="656"/>
    </row>
    <row r="13" spans="1:9" x14ac:dyDescent="0.25">
      <c r="A13" s="656">
        <v>6</v>
      </c>
      <c r="B13" s="656" t="s">
        <v>1718</v>
      </c>
      <c r="C13" s="656"/>
      <c r="D13" s="656"/>
      <c r="E13" s="656"/>
      <c r="F13" s="656"/>
      <c r="G13" s="650"/>
      <c r="H13" s="656"/>
      <c r="I13" s="656"/>
    </row>
    <row r="14" spans="1:9" x14ac:dyDescent="0.25">
      <c r="A14" s="656">
        <v>7</v>
      </c>
      <c r="B14" s="656" t="s">
        <v>1702</v>
      </c>
      <c r="C14" s="656"/>
      <c r="D14" s="656"/>
      <c r="E14" s="656"/>
      <c r="F14" s="656"/>
      <c r="G14" s="650"/>
      <c r="H14" s="656"/>
      <c r="I14" s="656"/>
    </row>
    <row r="15" spans="1:9" ht="30" x14ac:dyDescent="0.25">
      <c r="A15" s="660" t="s">
        <v>1719</v>
      </c>
      <c r="B15" s="657" t="s">
        <v>1720</v>
      </c>
      <c r="C15" s="656"/>
      <c r="D15" s="656"/>
      <c r="E15" s="656"/>
      <c r="F15" s="656"/>
      <c r="G15" s="650"/>
      <c r="H15" s="656"/>
      <c r="I15" s="656"/>
    </row>
    <row r="16" spans="1:9" x14ac:dyDescent="0.25">
      <c r="A16" s="660" t="s">
        <v>1721</v>
      </c>
      <c r="B16" s="657" t="s">
        <v>1711</v>
      </c>
      <c r="C16" s="656"/>
      <c r="D16" s="656"/>
      <c r="E16" s="656"/>
      <c r="F16" s="656"/>
      <c r="G16" s="650"/>
      <c r="H16" s="656"/>
      <c r="I16" s="656"/>
    </row>
    <row r="17" spans="1:9" ht="30" x14ac:dyDescent="0.25">
      <c r="A17" s="659">
        <v>8</v>
      </c>
      <c r="B17" s="646" t="s">
        <v>1722</v>
      </c>
      <c r="C17" s="656"/>
      <c r="D17" s="656"/>
      <c r="E17" s="656"/>
      <c r="F17" s="656"/>
      <c r="G17" s="650"/>
      <c r="H17" s="656"/>
      <c r="I17" s="656"/>
    </row>
  </sheetData>
  <mergeCells count="2">
    <mergeCell ref="A4:B4"/>
    <mergeCell ref="A5:B5"/>
  </mergeCells>
  <pageMargins left="0.70866141732283472" right="0.70866141732283472" top="0.74803149606299213" bottom="0.74803149606299213" header="0.31496062992125984" footer="0.31496062992125984"/>
  <pageSetup paperSize="9" scale="96" orientation="landscape" r:id="rId1"/>
  <headerFooter>
    <oddHeader>&amp;CCS
Příloha XXIX</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74" customWidth="1"/>
    <col min="2" max="2" width="51.5703125" customWidth="1"/>
    <col min="3" max="3" width="21.7109375" customWidth="1"/>
  </cols>
  <sheetData>
    <row r="1" spans="1:3" ht="18.75" x14ac:dyDescent="0.3">
      <c r="A1" s="661" t="s">
        <v>1625</v>
      </c>
    </row>
    <row r="3" spans="1:3" x14ac:dyDescent="0.25">
      <c r="A3" s="1602"/>
      <c r="B3" s="1603"/>
      <c r="C3" s="655" t="s">
        <v>6</v>
      </c>
    </row>
    <row r="4" spans="1:3" x14ac:dyDescent="0.25">
      <c r="A4" s="1604" t="s">
        <v>1723</v>
      </c>
      <c r="B4" s="1604"/>
      <c r="C4" s="1604"/>
    </row>
    <row r="5" spans="1:3" x14ac:dyDescent="0.25">
      <c r="A5" s="655">
        <v>1</v>
      </c>
      <c r="B5" s="656" t="s">
        <v>1724</v>
      </c>
      <c r="C5" s="656"/>
    </row>
    <row r="6" spans="1:3" x14ac:dyDescent="0.25">
      <c r="A6" s="655">
        <v>2</v>
      </c>
      <c r="B6" s="656" t="s">
        <v>1725</v>
      </c>
      <c r="C6" s="656"/>
    </row>
    <row r="7" spans="1:3" x14ac:dyDescent="0.25">
      <c r="A7" s="655">
        <v>3</v>
      </c>
      <c r="B7" s="656" t="s">
        <v>1726</v>
      </c>
      <c r="C7" s="656"/>
    </row>
    <row r="8" spans="1:3" x14ac:dyDescent="0.25">
      <c r="A8" s="655">
        <v>4</v>
      </c>
      <c r="B8" s="656" t="s">
        <v>1727</v>
      </c>
      <c r="C8" s="656"/>
    </row>
    <row r="9" spans="1:3" x14ac:dyDescent="0.25">
      <c r="A9" s="1604" t="s">
        <v>1728</v>
      </c>
      <c r="B9" s="1604"/>
      <c r="C9" s="1604"/>
    </row>
    <row r="10" spans="1:3" x14ac:dyDescent="0.25">
      <c r="A10" s="655">
        <v>5</v>
      </c>
      <c r="B10" s="656" t="s">
        <v>1724</v>
      </c>
      <c r="C10" s="656"/>
    </row>
    <row r="11" spans="1:3" x14ac:dyDescent="0.25">
      <c r="A11" s="655">
        <v>6</v>
      </c>
      <c r="B11" s="656" t="s">
        <v>1725</v>
      </c>
      <c r="C11" s="656"/>
    </row>
    <row r="12" spans="1:3" x14ac:dyDescent="0.25">
      <c r="A12" s="655">
        <v>7</v>
      </c>
      <c r="B12" s="656" t="s">
        <v>1726</v>
      </c>
      <c r="C12" s="656"/>
    </row>
    <row r="13" spans="1:3" x14ac:dyDescent="0.25">
      <c r="A13" s="655">
        <v>8</v>
      </c>
      <c r="B13" s="656" t="s">
        <v>1727</v>
      </c>
      <c r="C13" s="656"/>
    </row>
    <row r="14" spans="1:3" x14ac:dyDescent="0.25">
      <c r="A14" s="1604" t="s">
        <v>1729</v>
      </c>
      <c r="B14" s="1604"/>
      <c r="C14" s="1604"/>
    </row>
    <row r="15" spans="1:3" x14ac:dyDescent="0.25">
      <c r="A15" s="655">
        <v>9</v>
      </c>
      <c r="B15" s="656" t="s">
        <v>1724</v>
      </c>
      <c r="C15" s="656"/>
    </row>
    <row r="16" spans="1:3" x14ac:dyDescent="0.25">
      <c r="A16" s="655">
        <v>10</v>
      </c>
      <c r="B16" s="656" t="s">
        <v>1725</v>
      </c>
      <c r="C16" s="656"/>
    </row>
    <row r="17" spans="1:3" x14ac:dyDescent="0.25">
      <c r="A17" s="655">
        <v>11</v>
      </c>
      <c r="B17" s="656" t="s">
        <v>1726</v>
      </c>
      <c r="C17" s="656"/>
    </row>
    <row r="18" spans="1:3" x14ac:dyDescent="0.25">
      <c r="A18" s="655">
        <v>12</v>
      </c>
      <c r="B18" s="656" t="s">
        <v>1727</v>
      </c>
      <c r="C18" s="656"/>
    </row>
    <row r="19" spans="1:3" x14ac:dyDescent="0.25">
      <c r="A19" s="1604" t="s">
        <v>1730</v>
      </c>
      <c r="B19" s="1604"/>
      <c r="C19" s="1604"/>
    </row>
    <row r="20" spans="1:3" x14ac:dyDescent="0.25">
      <c r="A20" s="655">
        <v>13</v>
      </c>
      <c r="B20" s="656" t="s">
        <v>1724</v>
      </c>
      <c r="C20" s="656"/>
    </row>
    <row r="21" spans="1:3" x14ac:dyDescent="0.25">
      <c r="A21" s="655">
        <v>14</v>
      </c>
      <c r="B21" s="656" t="s">
        <v>1725</v>
      </c>
      <c r="C21" s="656"/>
    </row>
    <row r="22" spans="1:3" x14ac:dyDescent="0.25">
      <c r="A22" s="655">
        <v>15</v>
      </c>
      <c r="B22" s="656" t="s">
        <v>1726</v>
      </c>
      <c r="C22" s="656"/>
    </row>
    <row r="23" spans="1:3" x14ac:dyDescent="0.25">
      <c r="A23" s="655">
        <v>16</v>
      </c>
      <c r="B23" s="656" t="s">
        <v>1727</v>
      </c>
      <c r="C23" s="656"/>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661" t="s">
        <v>1626</v>
      </c>
    </row>
    <row r="21" spans="1:8" ht="65.25" customHeight="1" x14ac:dyDescent="0.25">
      <c r="A21" s="1605" t="s">
        <v>1731</v>
      </c>
      <c r="B21" s="1605"/>
      <c r="C21" s="1605"/>
      <c r="D21" s="1605"/>
      <c r="E21" s="1605"/>
      <c r="F21" s="1605"/>
      <c r="G21" s="1605"/>
      <c r="H21" s="1605"/>
    </row>
    <row r="22" spans="1:8" ht="64.5" customHeight="1" x14ac:dyDescent="0.25">
      <c r="A22" s="1606" t="s">
        <v>1732</v>
      </c>
      <c r="B22" s="1606"/>
      <c r="C22" s="1606"/>
      <c r="D22" s="1606"/>
      <c r="E22" s="1606"/>
      <c r="F22" s="1606"/>
      <c r="G22" s="1606"/>
      <c r="H22" s="160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B2:L11"/>
  <sheetViews>
    <sheetView showGridLines="0" workbookViewId="0">
      <selection activeCell="B3" sqref="B3"/>
    </sheetView>
  </sheetViews>
  <sheetFormatPr defaultRowHeight="15" x14ac:dyDescent="0.25"/>
  <sheetData>
    <row r="2" spans="2:12" x14ac:dyDescent="0.25">
      <c r="B2" t="s">
        <v>1771</v>
      </c>
    </row>
    <row r="3" spans="2:12" x14ac:dyDescent="0.25">
      <c r="B3" t="s">
        <v>1772</v>
      </c>
    </row>
    <row r="5" spans="2:12" x14ac:dyDescent="0.25">
      <c r="B5" s="1199" t="s">
        <v>1138</v>
      </c>
      <c r="C5" s="1200"/>
      <c r="D5" s="1200"/>
      <c r="E5" s="1200"/>
      <c r="F5" s="1200"/>
      <c r="G5" s="1200"/>
      <c r="H5" s="1200"/>
      <c r="I5" s="1200"/>
      <c r="J5" s="1200"/>
      <c r="K5" s="1200"/>
      <c r="L5" s="1201"/>
    </row>
    <row r="6" spans="2:12" x14ac:dyDescent="0.25">
      <c r="B6" s="1204" t="s">
        <v>1139</v>
      </c>
      <c r="C6" s="1205"/>
      <c r="D6" s="1205"/>
      <c r="E6" s="1205"/>
      <c r="F6" s="1205"/>
      <c r="G6" s="1205"/>
      <c r="H6" s="1205"/>
      <c r="I6" s="1205"/>
      <c r="J6" s="1205"/>
      <c r="K6" s="1205"/>
      <c r="L6" s="1206"/>
    </row>
    <row r="7" spans="2:12" ht="22.5" customHeight="1" x14ac:dyDescent="0.25">
      <c r="B7" s="1197"/>
      <c r="C7" s="1197"/>
      <c r="D7" s="1197"/>
      <c r="E7" s="1197"/>
      <c r="F7" s="1197"/>
      <c r="G7" s="1197"/>
      <c r="H7" s="1197"/>
      <c r="I7" s="1197"/>
      <c r="J7" s="1197"/>
      <c r="K7" s="1197"/>
      <c r="L7" s="1197"/>
    </row>
    <row r="8" spans="2:12" ht="22.5" customHeight="1" x14ac:dyDescent="0.25">
      <c r="B8" s="1198"/>
      <c r="C8" s="1198"/>
      <c r="D8" s="1198"/>
      <c r="E8" s="1198"/>
      <c r="F8" s="1198"/>
      <c r="G8" s="1198"/>
      <c r="H8" s="1198"/>
      <c r="I8" s="1198"/>
      <c r="J8" s="1198"/>
      <c r="K8" s="1198"/>
      <c r="L8" s="1198"/>
    </row>
    <row r="9" spans="2:12" ht="22.5" customHeight="1" x14ac:dyDescent="0.25">
      <c r="B9" s="1197"/>
      <c r="C9" s="1197"/>
      <c r="D9" s="1197"/>
      <c r="E9" s="1197"/>
      <c r="F9" s="1197"/>
      <c r="G9" s="1197"/>
      <c r="H9" s="1197"/>
      <c r="I9" s="1197"/>
      <c r="J9" s="1197"/>
      <c r="K9" s="1197"/>
      <c r="L9" s="1197"/>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OVC</vt:lpstr>
      <vt:lpstr>EU CC1</vt:lpstr>
      <vt:lpstr>EU CC2 </vt:lpstr>
      <vt:lpstr>EU CCA  </vt:lpstr>
      <vt:lpstr>EU LIQA</vt:lpstr>
      <vt:lpstr>EU REMA</vt:lpstr>
      <vt:lpstr>EU REM1</vt:lpstr>
      <vt:lpstr>EU REM2</vt:lpstr>
      <vt:lpstr>EU REM3</vt:lpstr>
      <vt:lpstr>EU REM4</vt:lpstr>
      <vt:lpstr>EU INS1</vt:lpstr>
      <vt:lpstr>EU INS2</vt:lpstr>
      <vt:lpstr>PŘÍLOHA III</vt:lpstr>
      <vt:lpstr>EU OVA</vt:lpstr>
      <vt:lpstr>EU OVB</vt:lpstr>
      <vt:lpstr>PŘÍLOHA V</vt:lpstr>
      <vt:lpstr>EU LI1 </vt:lpstr>
      <vt:lpstr>EU LI2</vt:lpstr>
      <vt:lpstr> EU LI3</vt:lpstr>
      <vt:lpstr>EU LIA</vt:lpstr>
      <vt:lpstr>EU LIB</vt:lpstr>
      <vt:lpstr>EU PV1</vt:lpstr>
      <vt:lpstr>PŘÍLOHA VII</vt:lpstr>
      <vt:lpstr>PŘÍLOHA IX</vt:lpstr>
      <vt:lpstr>EU CCyB1</vt:lpstr>
      <vt:lpstr>EU CCyB2</vt:lpstr>
      <vt:lpstr>PŘÍLOHA XI</vt:lpstr>
      <vt:lpstr>EU LR1 – LRSum</vt:lpstr>
      <vt:lpstr>EU LR2 – LRCom</vt:lpstr>
      <vt:lpstr>EU LR3 – LRSpl</vt:lpstr>
      <vt:lpstr>EU LRA</vt:lpstr>
      <vt:lpstr>PŘÍLOHA XIII</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2024-04-23T08:13:35Z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2024-04-12T11:35:13Z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2d137a6e-f59c-47b2-b2fc-b65c92a6c28d</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