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Strategy_and_Finance\4900\Prezentace\2024q3\"/>
    </mc:Choice>
  </mc:AlternateContent>
  <xr:revisionPtr revIDLastSave="0" documentId="13_ncr:1_{8C83373E-F430-46E1-B22F-499A3C09296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tatement of Income" sheetId="1" r:id="rId1"/>
    <sheet name="Statement of Compreh. Income" sheetId="3" r:id="rId2"/>
    <sheet name="Statement of Financial Position" sheetId="2" r:id="rId3"/>
  </sheets>
  <externalReferences>
    <externalReference r:id="rId4"/>
    <externalReference r:id="rId5"/>
    <externalReference r:id="rId6"/>
  </externalReferences>
  <definedNames>
    <definedName name="_xlnm.Print_Area" localSheetId="1">'Statement of Compreh. Income'!$B$1:$E$28</definedName>
    <definedName name="_xlnm.Print_Area" localSheetId="2">'Statement of Financial Position'!$B$1:$E$40</definedName>
    <definedName name="_xlnm.Print_Area" localSheetId="0">'Statement of Income'!$B$1:$E$34</definedName>
    <definedName name="Z_631AD0E5_1624_47F3_BA5F_C9752862AA81_.wvu.PrintArea" localSheetId="1" hidden="1">'Statement of Compreh. Income'!$B$1:$E$28</definedName>
    <definedName name="Z_631AD0E5_1624_47F3_BA5F_C9752862AA81_.wvu.PrintArea" localSheetId="2" hidden="1">'Statement of Financial Position'!$B$1:$E$40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40" i="2" l="1"/>
  <c r="D39" i="2"/>
  <c r="D38" i="2"/>
  <c r="D37" i="2"/>
  <c r="D35" i="2"/>
  <c r="D34" i="2"/>
  <c r="D33" i="2"/>
  <c r="D32" i="2"/>
  <c r="D31" i="2"/>
  <c r="D30" i="2"/>
  <c r="D29" i="2"/>
  <c r="D28" i="2"/>
  <c r="D27" i="2"/>
  <c r="D26" i="2"/>
  <c r="D25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7" i="2"/>
  <c r="D6" i="2"/>
  <c r="D27" i="3"/>
  <c r="D26" i="3"/>
  <c r="D25" i="3"/>
  <c r="D24" i="3"/>
  <c r="D22" i="3"/>
  <c r="D21" i="3"/>
  <c r="D20" i="3"/>
  <c r="D19" i="3"/>
  <c r="D18" i="3"/>
  <c r="D17" i="3"/>
  <c r="D16" i="3"/>
  <c r="D13" i="3"/>
  <c r="D12" i="3"/>
  <c r="D10" i="3"/>
  <c r="D33" i="1"/>
  <c r="D34" i="1" s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E27" i="3"/>
  <c r="E26" i="3"/>
  <c r="E25" i="3"/>
  <c r="E24" i="3"/>
  <c r="E22" i="3"/>
  <c r="E21" i="3"/>
  <c r="E20" i="3"/>
  <c r="E19" i="3"/>
  <c r="E18" i="3"/>
  <c r="E17" i="3"/>
  <c r="E16" i="3"/>
  <c r="E13" i="3"/>
  <c r="E12" i="3"/>
  <c r="E10" i="3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0" i="2" l="1"/>
  <c r="E39" i="2"/>
  <c r="E38" i="2"/>
  <c r="E37" i="2"/>
  <c r="E35" i="2"/>
  <c r="E34" i="2"/>
  <c r="E33" i="2"/>
  <c r="E32" i="2"/>
  <c r="E31" i="2"/>
  <c r="E30" i="2"/>
  <c r="E29" i="2"/>
  <c r="E28" i="2"/>
  <c r="E27" i="2"/>
  <c r="E26" i="2"/>
  <c r="E25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7" i="2"/>
  <c r="E6" i="2"/>
  <c r="E24" i="2" l="1"/>
  <c r="D24" i="2"/>
</calcChain>
</file>

<file path=xl/sharedStrings.xml><?xml version="1.0" encoding="utf-8"?>
<sst xmlns="http://schemas.openxmlformats.org/spreadsheetml/2006/main" count="179" uniqueCount="164">
  <si>
    <t>CZK million
v milionech Kč</t>
  </si>
  <si>
    <t>(unaudited)
(neauditováno)</t>
  </si>
  <si>
    <t>Čistý výnos z poplatků a provizí</t>
  </si>
  <si>
    <t>Dividend income</t>
  </si>
  <si>
    <t>Výnosy z dividend</t>
  </si>
  <si>
    <t>Other income</t>
  </si>
  <si>
    <t>Ostatní výnosy</t>
  </si>
  <si>
    <t>Čisté provozní výnosy</t>
  </si>
  <si>
    <t>Personnel expenses</t>
  </si>
  <si>
    <t>Personální náklady</t>
  </si>
  <si>
    <t>Total operating expenses</t>
  </si>
  <si>
    <t>Cost of risk</t>
  </si>
  <si>
    <t>Výnosy z majetkových účastí v přidružených společnostech</t>
  </si>
  <si>
    <t>Zisk před zdaněním</t>
  </si>
  <si>
    <t>Profit attributable to the Non-controlling owners</t>
  </si>
  <si>
    <t>Zisk připadající vlastníkům mateřské společnosti</t>
  </si>
  <si>
    <t>Profit attributable to the Group’s equity holders</t>
  </si>
  <si>
    <t>Zisk připadající vlastníkům nekontrolního podílu</t>
  </si>
  <si>
    <t xml:space="preserve">
</t>
  </si>
  <si>
    <t>Assets</t>
  </si>
  <si>
    <t>Aktiva</t>
  </si>
  <si>
    <t>Hotovost a účty u centrálních bank</t>
  </si>
  <si>
    <t>Positive fair value of hedging financial derivatives</t>
  </si>
  <si>
    <t>Financial assets at amortised cost</t>
  </si>
  <si>
    <t>Majetkové účasti v přidružených společnostech</t>
  </si>
  <si>
    <t>Intangible assets</t>
  </si>
  <si>
    <t>Nehmotný majetek</t>
  </si>
  <si>
    <t>Tangible assets</t>
  </si>
  <si>
    <t>Hmotný majetek</t>
  </si>
  <si>
    <t>Goodwill</t>
  </si>
  <si>
    <t>Total assets</t>
  </si>
  <si>
    <t>Závazky a vlastní kapitál</t>
  </si>
  <si>
    <t>Amounts due to central banks</t>
  </si>
  <si>
    <t>Závazky vůči centrálním bankám</t>
  </si>
  <si>
    <t>Negative fair value of hedging financial derivatives</t>
  </si>
  <si>
    <t>Zajišťovací deriváty se zápornou reálnou hodnotou</t>
  </si>
  <si>
    <t>Total liabilities</t>
  </si>
  <si>
    <t>Share capital</t>
  </si>
  <si>
    <t>Základní kapitál</t>
  </si>
  <si>
    <t>Non-controlling interest</t>
  </si>
  <si>
    <t>Total equity</t>
  </si>
  <si>
    <t>Impairment losses</t>
  </si>
  <si>
    <t>Net gain from loans and advances transferred and written off</t>
  </si>
  <si>
    <t>Gain on a bargain purchase</t>
  </si>
  <si>
    <t>Interest income</t>
  </si>
  <si>
    <t>Interest expense</t>
  </si>
  <si>
    <t>Net interest income</t>
  </si>
  <si>
    <t>Net fee and commission income</t>
  </si>
  <si>
    <t>General and administrative expenses</t>
  </si>
  <si>
    <t>Operating profit</t>
  </si>
  <si>
    <t>Income from share of associated undertakings</t>
  </si>
  <si>
    <t>Náklady na úroky</t>
  </si>
  <si>
    <t>Čisté úrokové výnosy</t>
  </si>
  <si>
    <t>Všeobecné provozní náklady</t>
  </si>
  <si>
    <t>Provozní zisk</t>
  </si>
  <si>
    <t>Ztráty ze znehodnocení</t>
  </si>
  <si>
    <t>Čistý zisk z prodeje a odpisu úvěrů a pohledávek</t>
  </si>
  <si>
    <t>Náklady na riziko</t>
  </si>
  <si>
    <t>Net profits on other assets</t>
  </si>
  <si>
    <t>Zisk za účetní období</t>
  </si>
  <si>
    <t>Net profit for the period</t>
  </si>
  <si>
    <t>Odložená daňová pohledávka</t>
  </si>
  <si>
    <t>Náklady a příjmy příštích období a ostatní aktiva</t>
  </si>
  <si>
    <t>Přecenění na reálnou hodnotu u portfoliově přeceňovaných položek</t>
  </si>
  <si>
    <t>Aktiva držená k prodeji</t>
  </si>
  <si>
    <t>Aktiva celkem</t>
  </si>
  <si>
    <t>Odložený daňový závazek</t>
  </si>
  <si>
    <t>Výdaje a výnosy příštích období a ostatní závazky</t>
  </si>
  <si>
    <t>Rezervy</t>
  </si>
  <si>
    <t>Závazky celkem</t>
  </si>
  <si>
    <t>Nekontrolní podíl</t>
  </si>
  <si>
    <t>Vlastní kapitál celkem</t>
  </si>
  <si>
    <t>Závazky a vlastní kapitál celkem</t>
  </si>
  <si>
    <t>Cash and current balances with central banks</t>
  </si>
  <si>
    <t>Financial assets at fair value through other comprehensive income</t>
  </si>
  <si>
    <t>Revaluation differences on portfolios hedge items</t>
  </si>
  <si>
    <t>Current tax assets</t>
  </si>
  <si>
    <t>Deferred tax assets</t>
  </si>
  <si>
    <t>Prepayments, accrued income, and other assets</t>
  </si>
  <si>
    <t>Investments in associates</t>
  </si>
  <si>
    <t>Assets held for sale</t>
  </si>
  <si>
    <t>Current tax liabilities</t>
  </si>
  <si>
    <t>Deferred tax liabilities</t>
  </si>
  <si>
    <t>Accruals and other liabilities</t>
  </si>
  <si>
    <t>Provisions</t>
  </si>
  <si>
    <t>Share premium, funds, retained earnings, revaluation, and net profit for the period</t>
  </si>
  <si>
    <t>Total liabilities and equity</t>
  </si>
  <si>
    <t>Emisní ážio, fondy, nerozdělený zisk, oceňovací rozdíly a zisk za účetní období</t>
  </si>
  <si>
    <t xml:space="preserve">Consolidated Statement of Income of Komerční banka, a.s. - IFRS </t>
  </si>
  <si>
    <t>Consolidated Statement of Financial Position of Komerční banka, a.s. - IFRS</t>
  </si>
  <si>
    <t>Consolidated Statement of Comprehensive Income of Komerční banka, a.s. - IFRS</t>
  </si>
  <si>
    <t>Liabilities and equity</t>
  </si>
  <si>
    <t>Items that will not be reclassified to the Statement of Income</t>
  </si>
  <si>
    <t>Remeasurement of retirement benefits plan, net of tax</t>
  </si>
  <si>
    <t>Revaluation of equity securities at FVOCI option*, net of tax</t>
  </si>
  <si>
    <t>Items that may be reclassified subsequently to the Statement of Income</t>
  </si>
  <si>
    <t>Cash flow hedging</t>
  </si>
  <si>
    <t>Hedge of a foreign net investment</t>
  </si>
  <si>
    <t>Foreign exchange difference on translation of a foreign net investment</t>
  </si>
  <si>
    <t>Revaluation of debt securities at FVOCI**, net of tax</t>
  </si>
  <si>
    <t>Other income from associated undertakings</t>
  </si>
  <si>
    <t>Other comprehensive income for the period, net of tax</t>
  </si>
  <si>
    <t>Total comprehensive income for the period, net of tax</t>
  </si>
  <si>
    <t>* Revaluation of equity securities at fair value through other comprehensive income option
** Revaluation of debt securities at fair value through other comprehensive income</t>
  </si>
  <si>
    <t>Položky, které nebudou odúčtovány do výkazu zisku a ztráty</t>
  </si>
  <si>
    <t>Přecenění plánu odměn při odchodu do důchodu, po odečtení daně</t>
  </si>
  <si>
    <t>Přecenění kapitálových nástrojů ve FVOCI option*, po odečtení daně</t>
  </si>
  <si>
    <t>Položky, které mohou být následně odúčtovány do výkazu zisku a ztráty</t>
  </si>
  <si>
    <t>Zajištění peněžních toků</t>
  </si>
  <si>
    <t>Kurzové rozdíly z přecenění čistých aktiv z investic v zahraničí</t>
  </si>
  <si>
    <t>Přecenění dluhových nástrojů ve FVOCI**, po odečtení daně</t>
  </si>
  <si>
    <t>Ostatní výnosy (přidružená společnost)</t>
  </si>
  <si>
    <t>Úplný výsledek za účetní období, po odečtení daně</t>
  </si>
  <si>
    <t>Znehodnocení dluhových nástrojů ve FVOCI**, po odečtení daně (přidružené společnosti)</t>
  </si>
  <si>
    <t xml:space="preserve">     – Transfer to net profit/(loss), net of tax</t>
  </si>
  <si>
    <t xml:space="preserve">     – Net fair value gain/(loss), net of tax</t>
  </si>
  <si>
    <t xml:space="preserve">     – čistý zisk/(ztráta) z reálné hodnoty, po odečtení daně</t>
  </si>
  <si>
    <t xml:space="preserve">     – převod do čistého zisku/(ztráty), po odečtení daně</t>
  </si>
  <si>
    <t>* Přecenění kapitálových nástrojů s volbou reálné hodnoty vykázané do ostatního úplného výsledku
** Přecenění dluhových nástrojů v reálné hodnotě vykázané do ostatního úplného výsledku.</t>
  </si>
  <si>
    <t xml:space="preserve">     Comprehensive income attributable to the Non-controlling owners</t>
  </si>
  <si>
    <t xml:space="preserve">     Comprehensive income attributable to the Group’s equity holders</t>
  </si>
  <si>
    <t xml:space="preserve">     Úplný výsledek připadající vlastníkům nekontrolních podílů</t>
  </si>
  <si>
    <t xml:space="preserve">     Úplný výsledek připadající vlastníkům mateřské společnosti</t>
  </si>
  <si>
    <t>Impairment of debt securities at FVOCI**, net of tax</t>
  </si>
  <si>
    <t>Financial assets held for trading at fair value through profit or loss</t>
  </si>
  <si>
    <t>Other assets held for trading at fair value through profit or loss</t>
  </si>
  <si>
    <t>Non-trading financial assets at fair value through profit or loss</t>
  </si>
  <si>
    <t>Finanční aktiva k obchodování v reálné hodnotě vykázaná do zisku nebo ztráty</t>
  </si>
  <si>
    <t>Finanční aktiva jiná než k obchodování v reálné hodnotě vykázaná do zisku nebo ztráty</t>
  </si>
  <si>
    <t>Financial liabilities held for trading at fair value through profit or loss</t>
  </si>
  <si>
    <t>Finanční aktiva v naběhlé hodnotě</t>
  </si>
  <si>
    <t>Net operating income</t>
  </si>
  <si>
    <t>Finanční závazky k obchodování v reálné hodnotě vykázané do zisku nebo ztráty</t>
  </si>
  <si>
    <t>Podřízený a Seniorní nepreferovaný dluh</t>
  </si>
  <si>
    <t>Net profit/(loss) on financial operations</t>
  </si>
  <si>
    <t>Depreciation, amortisation, and impairment of operating assets</t>
  </si>
  <si>
    <t>Income tax</t>
  </si>
  <si>
    <t>Subordinated and senior non-preferred debt</t>
  </si>
  <si>
    <t>Net profit/(loss) on subsidiaries and associates / 
Profit/(loss) attributable to exclusion of companies from consolidation</t>
  </si>
  <si>
    <t>Profit before income tax</t>
  </si>
  <si>
    <t>Výnosy z úroků</t>
  </si>
  <si>
    <t>Čistý zisk/(ztráta) z finančních operací</t>
  </si>
  <si>
    <t>Odpisy, amortizace a znehodnocení majetku</t>
  </si>
  <si>
    <t>Provozní náklady</t>
  </si>
  <si>
    <t>Čistý zisk/(ztráta) z dceřiných a přidružených společností / 
Zisk/(ztráta) z vyřazení z konsolidace</t>
  </si>
  <si>
    <t>Zisk z výhodné koupě</t>
  </si>
  <si>
    <t>Čistý zisk z ostatních aktiv</t>
  </si>
  <si>
    <t>Daň z příjmů</t>
  </si>
  <si>
    <t>Zajištění čistých aktiv z investic v zahraničí</t>
  </si>
  <si>
    <t>Ostatní úplný výsledek za účetní období, po odečtení daně</t>
  </si>
  <si>
    <t>Ostatní aktiva k obchodování v reálné hodnotě vykázaná do zisku nebo ztráty</t>
  </si>
  <si>
    <t>Zajišťovací deriváty s kladnou reálnou hodnotou</t>
  </si>
  <si>
    <t>Finanční aktiva v reálné hodnotě vykázaná do ostatního úplného výsledku</t>
  </si>
  <si>
    <t>Financial liabilities at amortised cost</t>
  </si>
  <si>
    <t>Finanční závazky v naběhlé hodnotě</t>
  </si>
  <si>
    <t>Share of the other comprehensive income of associates, net of tax</t>
  </si>
  <si>
    <t>Podíl na ostatním úplném výsledku přidružených společností , po odečtení daně</t>
  </si>
  <si>
    <t>31 Dec 2023</t>
  </si>
  <si>
    <t>(audited)
(auditováno)</t>
  </si>
  <si>
    <t>Earnings per share/diluted earnings per share (in CZK, annualized)</t>
  </si>
  <si>
    <t>Zisk na akcii/Zředěný zisk na akcii (v Kč, anualizované)</t>
  </si>
  <si>
    <t>9M 2024</t>
  </si>
  <si>
    <t>9M 2023</t>
  </si>
  <si>
    <t>30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</si>
</sst>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1" fillId="0" borderId="0" xfId="1" applyFont="1"/>
    <xf numFmtId="0" fontId="2" fillId="0" borderId="0" xfId="0" applyFont="1" applyFill="1" applyAlignment="1"/>
    <xf numFmtId="0" fontId="2" fillId="0" borderId="0" xfId="1" applyFont="1" applyFill="1" applyAlignment="1"/>
    <xf numFmtId="0" fontId="3" fillId="0" borderId="0" xfId="1" applyFont="1"/>
    <xf numFmtId="0" fontId="5" fillId="0" borderId="0" xfId="0" applyFont="1" applyFill="1" applyAlignment="1"/>
    <xf numFmtId="0" fontId="5" fillId="0" borderId="0" xfId="1" applyFont="1" applyFill="1" applyAlignment="1"/>
    <xf numFmtId="0" fontId="4" fillId="3" borderId="0" xfId="0" applyFont="1" applyFill="1" applyAlignment="1">
      <alignment vertical="center" wrapText="1"/>
    </xf>
    <xf numFmtId="0" fontId="4" fillId="3" borderId="0" xfId="1" applyFont="1" applyFill="1" applyAlignment="1"/>
    <xf numFmtId="0" fontId="6" fillId="0" borderId="0" xfId="1" applyFont="1" applyFill="1" applyAlignment="1"/>
    <xf numFmtId="3" fontId="7" fillId="3" borderId="0" xfId="1" applyNumberFormat="1" applyFont="1" applyFill="1" applyAlignment="1">
      <alignment horizontal="center"/>
    </xf>
    <xf numFmtId="0" fontId="0" fillId="3" borderId="0" xfId="0" applyFill="1"/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3" fontId="0" fillId="0" borderId="2" xfId="0" applyNumberFormat="1" applyBorder="1"/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3" fontId="0" fillId="0" borderId="4" xfId="0" applyNumberFormat="1" applyBorder="1"/>
    <xf numFmtId="0" fontId="1" fillId="4" borderId="3" xfId="2" applyFont="1" applyFill="1" applyBorder="1" applyAlignment="1">
      <alignment wrapText="1"/>
    </xf>
    <xf numFmtId="0" fontId="1" fillId="4" borderId="4" xfId="2" applyFont="1" applyFill="1" applyBorder="1" applyAlignment="1">
      <alignment wrapText="1"/>
    </xf>
    <xf numFmtId="0" fontId="9" fillId="0" borderId="0" xfId="1" applyFont="1"/>
    <xf numFmtId="0" fontId="9" fillId="4" borderId="3" xfId="2" applyFont="1" applyFill="1" applyBorder="1" applyAlignment="1">
      <alignment wrapText="1"/>
    </xf>
    <xf numFmtId="0" fontId="9" fillId="4" borderId="4" xfId="2" applyFont="1" applyFill="1" applyBorder="1" applyAlignment="1">
      <alignment wrapText="1"/>
    </xf>
    <xf numFmtId="3" fontId="9" fillId="0" borderId="4" xfId="0" applyNumberFormat="1" applyFont="1" applyBorder="1"/>
    <xf numFmtId="0" fontId="9" fillId="0" borderId="0" xfId="0" applyFont="1"/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49" fontId="7" fillId="0" borderId="0" xfId="0" applyNumberFormat="1" applyFont="1" applyFill="1" applyAlignment="1">
      <alignment horizontal="center"/>
    </xf>
    <xf numFmtId="0" fontId="11" fillId="3" borderId="0" xfId="0" applyFont="1" applyFill="1"/>
    <xf numFmtId="0" fontId="8" fillId="0" borderId="0" xfId="0" applyFont="1" applyFill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3" fontId="1" fillId="3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3" fontId="1" fillId="3" borderId="4" xfId="0" applyNumberFormat="1" applyFont="1" applyFill="1" applyBorder="1"/>
    <xf numFmtId="0" fontId="9" fillId="3" borderId="0" xfId="0" applyFont="1" applyFill="1"/>
    <xf numFmtId="0" fontId="0" fillId="3" borderId="3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3" fontId="7" fillId="3" borderId="6" xfId="0" applyNumberFormat="1" applyFont="1" applyFill="1" applyBorder="1"/>
    <xf numFmtId="0" fontId="12" fillId="3" borderId="0" xfId="0" applyFont="1" applyFill="1" applyBorder="1" applyAlignment="1">
      <alignment wrapText="1"/>
    </xf>
    <xf numFmtId="3" fontId="1" fillId="3" borderId="2" xfId="0" applyNumberFormat="1" applyFont="1" applyFill="1" applyBorder="1" applyAlignment="1"/>
    <xf numFmtId="3" fontId="1" fillId="3" borderId="10" xfId="0" applyNumberFormat="1" applyFont="1" applyFill="1" applyBorder="1" applyAlignment="1"/>
    <xf numFmtId="3" fontId="1" fillId="3" borderId="4" xfId="0" applyNumberFormat="1" applyFont="1" applyFill="1" applyBorder="1" applyAlignment="1"/>
    <xf numFmtId="3" fontId="7" fillId="3" borderId="6" xfId="0" applyNumberFormat="1" applyFont="1" applyFill="1" applyBorder="1" applyAlignment="1"/>
    <xf numFmtId="0" fontId="11" fillId="3" borderId="0" xfId="0" applyFont="1" applyFill="1" applyBorder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3" fontId="9" fillId="0" borderId="0" xfId="0" applyNumberFormat="1" applyFont="1"/>
    <xf numFmtId="0" fontId="0" fillId="3" borderId="3" xfId="0" quotePrefix="1" applyFont="1" applyFill="1" applyBorder="1" applyAlignment="1">
      <alignment horizontal="left" wrapText="1"/>
    </xf>
    <xf numFmtId="0" fontId="0" fillId="3" borderId="11" xfId="0" quotePrefix="1" applyFont="1" applyFill="1" applyBorder="1" applyAlignment="1">
      <alignment horizontal="left" wrapText="1"/>
    </xf>
    <xf numFmtId="3" fontId="0" fillId="3" borderId="4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3" borderId="0" xfId="0" applyFont="1" applyFill="1"/>
    <xf numFmtId="0" fontId="9" fillId="3" borderId="8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3" fontId="0" fillId="3" borderId="17" xfId="0" applyNumberFormat="1" applyFont="1" applyFill="1" applyBorder="1"/>
    <xf numFmtId="3" fontId="7" fillId="3" borderId="18" xfId="0" applyNumberFormat="1" applyFont="1" applyFill="1" applyBorder="1"/>
    <xf numFmtId="3" fontId="1" fillId="3" borderId="15" xfId="0" applyNumberFormat="1" applyFont="1" applyFill="1" applyBorder="1" applyAlignment="1"/>
    <xf numFmtId="3" fontId="1" fillId="3" borderId="16" xfId="0" applyNumberFormat="1" applyFont="1" applyFill="1" applyBorder="1" applyAlignment="1"/>
    <xf numFmtId="3" fontId="7" fillId="3" borderId="18" xfId="0" applyNumberFormat="1" applyFont="1" applyFill="1" applyBorder="1" applyAlignment="1"/>
    <xf numFmtId="3" fontId="1" fillId="3" borderId="17" xfId="0" applyNumberFormat="1" applyFont="1" applyFill="1" applyBorder="1" applyAlignment="1"/>
    <xf numFmtId="3" fontId="9" fillId="3" borderId="4" xfId="0" applyNumberFormat="1" applyFont="1" applyFill="1" applyBorder="1"/>
    <xf numFmtId="3" fontId="8" fillId="3" borderId="6" xfId="0" applyNumberFormat="1" applyFont="1" applyFill="1" applyBorder="1"/>
    <xf numFmtId="3" fontId="9" fillId="3" borderId="2" xfId="0" applyNumberFormat="1" applyFont="1" applyFill="1" applyBorder="1"/>
    <xf numFmtId="3" fontId="9" fillId="3" borderId="15" xfId="0" applyNumberFormat="1" applyFont="1" applyFill="1" applyBorder="1"/>
    <xf numFmtId="3" fontId="0" fillId="3" borderId="18" xfId="0" applyNumberFormat="1" applyFont="1" applyFill="1" applyBorder="1"/>
    <xf numFmtId="3" fontId="9" fillId="3" borderId="17" xfId="0" applyNumberFormat="1" applyFont="1" applyFill="1" applyBorder="1"/>
    <xf numFmtId="0" fontId="0" fillId="3" borderId="8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3" fontId="0" fillId="3" borderId="10" xfId="0" applyNumberFormat="1" applyFont="1" applyFill="1" applyBorder="1"/>
    <xf numFmtId="3" fontId="0" fillId="3" borderId="16" xfId="0" applyNumberFormat="1" applyFont="1" applyFill="1" applyBorder="1"/>
    <xf numFmtId="3" fontId="0" fillId="0" borderId="4" xfId="0" applyNumberFormat="1" applyFont="1" applyBorder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3" fontId="0" fillId="0" borderId="15" xfId="0" applyNumberFormat="1" applyBorder="1"/>
    <xf numFmtId="3" fontId="0" fillId="0" borderId="17" xfId="0" applyNumberFormat="1" applyBorder="1"/>
    <xf numFmtId="3" fontId="9" fillId="0" borderId="17" xfId="0" applyNumberFormat="1" applyFont="1" applyBorder="1"/>
    <xf numFmtId="3" fontId="0" fillId="0" borderId="17" xfId="0" applyNumberFormat="1" applyFont="1" applyBorder="1"/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3" fontId="0" fillId="3" borderId="0" xfId="0" applyNumberFormat="1" applyFill="1"/>
    <xf numFmtId="3" fontId="9" fillId="0" borderId="17" xfId="0" applyNumberFormat="1" applyFont="1" applyFill="1" applyBorder="1"/>
    <xf numFmtId="3" fontId="1" fillId="0" borderId="10" xfId="0" applyNumberFormat="1" applyFont="1" applyFill="1" applyBorder="1"/>
    <xf numFmtId="0" fontId="4" fillId="0" borderId="0" xfId="1" applyFont="1" applyFill="1" applyAlignment="1"/>
    <xf numFmtId="3" fontId="0" fillId="0" borderId="4" xfId="0" applyNumberFormat="1" applyFont="1" applyFill="1" applyBorder="1"/>
    <xf numFmtId="3" fontId="0" fillId="0" borderId="17" xfId="0" applyNumberFormat="1" applyFont="1" applyFill="1" applyBorder="1"/>
    <xf numFmtId="0" fontId="9" fillId="0" borderId="3" xfId="2" applyFont="1" applyFill="1" applyBorder="1" applyAlignment="1">
      <alignment wrapText="1"/>
    </xf>
    <xf numFmtId="3" fontId="1" fillId="0" borderId="16" xfId="0" applyNumberFormat="1" applyFont="1" applyFill="1" applyBorder="1"/>
    <xf numFmtId="3" fontId="1" fillId="0" borderId="4" xfId="0" applyNumberFormat="1" applyFont="1" applyFill="1" applyBorder="1" applyAlignment="1"/>
    <xf numFmtId="3" fontId="1" fillId="0" borderId="17" xfId="0" applyNumberFormat="1" applyFont="1" applyFill="1" applyBorder="1" applyAlignment="1"/>
    <xf numFmtId="3" fontId="7" fillId="0" borderId="5" xfId="1" applyNumberFormat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right" wrapText="1"/>
    </xf>
    <xf numFmtId="4" fontId="7" fillId="0" borderId="18" xfId="1" applyNumberFormat="1" applyFont="1" applyFill="1" applyBorder="1" applyAlignment="1">
      <alignment horizontal="right" wrapText="1"/>
    </xf>
  </cellXfs>
  <cellStyles count="3">
    <cellStyle name="Normal" xfId="0" builtinId="0"/>
    <cellStyle name="normální_List1" xfId="2" xr:uid="{00000000-0005-0000-0000-000001000000}"/>
    <cellStyle name="normální_Recalculation_2008-2009_SUMMARY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trategy_and_Finance\4520\All\!!Avyk2024\KONSOLIDACE\3Q2024\CONSO%20PACKAGE\KB_FSconso_mio_3Q2024.xlsx" TargetMode="External"/><Relationship Id="rId1" Type="http://schemas.openxmlformats.org/officeDocument/2006/relationships/externalLinkPath" Target="KB_FSconso_mio_3Q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Strategy_and_Finance\4520\All\!!Avyk2024\KONSOLIDACE\3Q2024\CONSO%20PACKAGE\KB_FSconso_mio_3Q2023.xlsx" TargetMode="External"/><Relationship Id="rId1" Type="http://schemas.openxmlformats.org/officeDocument/2006/relationships/externalLinkPath" Target="/Strategy_and_Finance/4520/All/!!Avyk2024/KONSOLIDACE/3Q2024/CONSO%20PACKAGE/KB_FSconso_mio_3Q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y_and_Finance/4520/All/!!Avyk2024/KONSOLIDACE/3Q2024/CONSO%20PACKAGE/KB_FSconso_mio_4Q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_IFRS301"/>
      <sheetName val="L_IFRS302"/>
      <sheetName val="PL_IFRS303"/>
    </sheetNames>
    <sheetDataSet>
      <sheetData sheetId="0">
        <row r="15">
          <cell r="E15">
            <v>24312</v>
          </cell>
        </row>
        <row r="16">
          <cell r="E16">
            <v>46424</v>
          </cell>
        </row>
        <row r="17">
          <cell r="E17">
            <v>0</v>
          </cell>
        </row>
        <row r="18">
          <cell r="E18">
            <v>5580</v>
          </cell>
        </row>
        <row r="19">
          <cell r="E19">
            <v>13379</v>
          </cell>
        </row>
        <row r="23">
          <cell r="E23">
            <v>1537761</v>
          </cell>
        </row>
        <row r="24">
          <cell r="E24">
            <v>-350</v>
          </cell>
        </row>
        <row r="25">
          <cell r="E25">
            <v>517</v>
          </cell>
        </row>
        <row r="26">
          <cell r="E26">
            <v>271</v>
          </cell>
        </row>
        <row r="27">
          <cell r="E27">
            <v>7103</v>
          </cell>
        </row>
        <row r="28">
          <cell r="E28">
            <v>2774</v>
          </cell>
        </row>
        <row r="29">
          <cell r="E29">
            <v>10506</v>
          </cell>
        </row>
        <row r="30">
          <cell r="E30">
            <v>7867</v>
          </cell>
        </row>
        <row r="31">
          <cell r="E31">
            <v>3752</v>
          </cell>
        </row>
        <row r="32">
          <cell r="E32">
            <v>9</v>
          </cell>
        </row>
        <row r="34">
          <cell r="E34">
            <v>1659905</v>
          </cell>
        </row>
      </sheetData>
      <sheetData sheetId="1">
        <row r="15">
          <cell r="E15">
            <v>0</v>
          </cell>
        </row>
        <row r="16">
          <cell r="E16">
            <v>45524</v>
          </cell>
        </row>
        <row r="17">
          <cell r="E17">
            <v>23264</v>
          </cell>
        </row>
        <row r="22">
          <cell r="E22">
            <v>1407938</v>
          </cell>
        </row>
        <row r="23">
          <cell r="E23">
            <v>-29772</v>
          </cell>
        </row>
        <row r="24">
          <cell r="E24">
            <v>117</v>
          </cell>
        </row>
        <row r="25">
          <cell r="E25">
            <v>495</v>
          </cell>
        </row>
        <row r="26">
          <cell r="E26">
            <v>20767</v>
          </cell>
        </row>
        <row r="27">
          <cell r="E27">
            <v>734</v>
          </cell>
        </row>
        <row r="28">
          <cell r="E28">
            <v>65723</v>
          </cell>
        </row>
        <row r="30">
          <cell r="E30">
            <v>1534790</v>
          </cell>
        </row>
        <row r="32">
          <cell r="E32">
            <v>121798</v>
          </cell>
        </row>
        <row r="33">
          <cell r="E33">
            <v>3317</v>
          </cell>
        </row>
        <row r="35">
          <cell r="E35">
            <v>125115</v>
          </cell>
        </row>
        <row r="37">
          <cell r="E37">
            <v>1659905</v>
          </cell>
        </row>
      </sheetData>
      <sheetData sheetId="2">
        <row r="15">
          <cell r="E15">
            <v>88985</v>
          </cell>
        </row>
        <row r="16">
          <cell r="E16">
            <v>-70294</v>
          </cell>
        </row>
        <row r="17">
          <cell r="E17">
            <v>18691</v>
          </cell>
        </row>
        <row r="19">
          <cell r="E19">
            <v>4925</v>
          </cell>
        </row>
        <row r="20">
          <cell r="E20">
            <v>2783</v>
          </cell>
        </row>
        <row r="21">
          <cell r="E21">
            <v>56</v>
          </cell>
        </row>
        <row r="22">
          <cell r="E22">
            <v>272</v>
          </cell>
        </row>
        <row r="24">
          <cell r="E24">
            <v>26727</v>
          </cell>
        </row>
        <row r="26">
          <cell r="E26">
            <v>-6581</v>
          </cell>
        </row>
        <row r="27">
          <cell r="E27">
            <v>-3949</v>
          </cell>
        </row>
        <row r="28">
          <cell r="E28">
            <v>-2811</v>
          </cell>
        </row>
        <row r="29">
          <cell r="E29">
            <v>-13341</v>
          </cell>
        </row>
        <row r="31">
          <cell r="E31">
            <v>13386</v>
          </cell>
        </row>
        <row r="33">
          <cell r="E33">
            <v>-974</v>
          </cell>
        </row>
        <row r="34">
          <cell r="E34">
            <v>36</v>
          </cell>
        </row>
        <row r="35">
          <cell r="E35">
            <v>-16</v>
          </cell>
        </row>
        <row r="36">
          <cell r="E36">
            <v>-954</v>
          </cell>
        </row>
        <row r="40">
          <cell r="E40">
            <v>191</v>
          </cell>
        </row>
        <row r="41">
          <cell r="E41">
            <v>-54</v>
          </cell>
        </row>
        <row r="42">
          <cell r="E42">
            <v>0</v>
          </cell>
        </row>
        <row r="43">
          <cell r="E43">
            <v>2368</v>
          </cell>
        </row>
        <row r="45">
          <cell r="E45">
            <v>14937</v>
          </cell>
        </row>
        <row r="47">
          <cell r="E47">
            <v>-2296</v>
          </cell>
        </row>
        <row r="49">
          <cell r="E49">
            <v>12641</v>
          </cell>
        </row>
        <row r="51">
          <cell r="E51">
            <v>102</v>
          </cell>
        </row>
        <row r="52">
          <cell r="E52">
            <v>12539</v>
          </cell>
        </row>
        <row r="54">
          <cell r="E54">
            <v>12641</v>
          </cell>
        </row>
        <row r="57">
          <cell r="E57">
            <v>0</v>
          </cell>
        </row>
        <row r="58">
          <cell r="E58">
            <v>0</v>
          </cell>
        </row>
        <row r="61">
          <cell r="E61">
            <v>117</v>
          </cell>
        </row>
        <row r="62">
          <cell r="E62">
            <v>-316</v>
          </cell>
        </row>
        <row r="64">
          <cell r="E64">
            <v>-16</v>
          </cell>
        </row>
        <row r="65">
          <cell r="E65">
            <v>18</v>
          </cell>
        </row>
        <row r="66">
          <cell r="E66">
            <v>-41</v>
          </cell>
        </row>
        <row r="67">
          <cell r="E67">
            <v>-1</v>
          </cell>
        </row>
        <row r="68">
          <cell r="E68">
            <v>7</v>
          </cell>
        </row>
        <row r="69">
          <cell r="E69">
            <v>0</v>
          </cell>
        </row>
        <row r="71">
          <cell r="E71">
            <v>-232</v>
          </cell>
        </row>
        <row r="73">
          <cell r="E73">
            <v>12409</v>
          </cell>
        </row>
        <row r="75">
          <cell r="E75">
            <v>105</v>
          </cell>
        </row>
        <row r="76">
          <cell r="E76">
            <v>12304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_IFRS301"/>
      <sheetName val="L_IFRS302"/>
      <sheetName val="PL_IFRS303"/>
    </sheetNames>
    <sheetDataSet>
      <sheetData sheetId="0" refreshError="1"/>
      <sheetData sheetId="1" refreshError="1"/>
      <sheetData sheetId="2">
        <row r="15">
          <cell r="E15">
            <v>87237</v>
          </cell>
        </row>
        <row r="16">
          <cell r="E16">
            <v>-67917</v>
          </cell>
        </row>
        <row r="17">
          <cell r="E17">
            <v>19320</v>
          </cell>
        </row>
        <row r="19">
          <cell r="E19">
            <v>4597</v>
          </cell>
        </row>
        <row r="20">
          <cell r="E20">
            <v>2839</v>
          </cell>
        </row>
        <row r="21">
          <cell r="E21">
            <v>0</v>
          </cell>
        </row>
        <row r="22">
          <cell r="E22">
            <v>243</v>
          </cell>
        </row>
        <row r="24">
          <cell r="E24">
            <v>26999</v>
          </cell>
        </row>
        <row r="26">
          <cell r="E26">
            <v>-6222</v>
          </cell>
        </row>
        <row r="27">
          <cell r="E27">
            <v>-4293</v>
          </cell>
        </row>
        <row r="28">
          <cell r="E28">
            <v>-2498</v>
          </cell>
        </row>
        <row r="29">
          <cell r="E29">
            <v>-13013</v>
          </cell>
        </row>
        <row r="31">
          <cell r="E31">
            <v>13986</v>
          </cell>
        </row>
        <row r="33">
          <cell r="E33">
            <v>917</v>
          </cell>
        </row>
        <row r="34">
          <cell r="E34">
            <v>68</v>
          </cell>
        </row>
        <row r="35">
          <cell r="E35">
            <v>52</v>
          </cell>
        </row>
        <row r="36">
          <cell r="E36">
            <v>1037</v>
          </cell>
        </row>
        <row r="40">
          <cell r="E40">
            <v>208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-6</v>
          </cell>
        </row>
        <row r="45">
          <cell r="E45">
            <v>15225</v>
          </cell>
        </row>
        <row r="47">
          <cell r="E47">
            <v>-2693</v>
          </cell>
        </row>
        <row r="49">
          <cell r="E49">
            <v>12532</v>
          </cell>
        </row>
        <row r="51">
          <cell r="E51">
            <v>179</v>
          </cell>
        </row>
        <row r="52">
          <cell r="E52">
            <v>12353</v>
          </cell>
        </row>
        <row r="54">
          <cell r="E54">
            <v>12532</v>
          </cell>
        </row>
        <row r="57">
          <cell r="E57">
            <v>0</v>
          </cell>
        </row>
        <row r="58">
          <cell r="E58">
            <v>-9</v>
          </cell>
        </row>
        <row r="61">
          <cell r="E61">
            <v>313</v>
          </cell>
        </row>
        <row r="62">
          <cell r="E62">
            <v>-607</v>
          </cell>
        </row>
        <row r="64">
          <cell r="E64">
            <v>-11</v>
          </cell>
        </row>
        <row r="65">
          <cell r="E65">
            <v>15</v>
          </cell>
        </row>
        <row r="66">
          <cell r="E66">
            <v>-194</v>
          </cell>
        </row>
        <row r="67">
          <cell r="E67">
            <v>-2</v>
          </cell>
        </row>
        <row r="68">
          <cell r="E68">
            <v>6</v>
          </cell>
        </row>
        <row r="69">
          <cell r="E69">
            <v>0</v>
          </cell>
        </row>
        <row r="71">
          <cell r="E71">
            <v>-489</v>
          </cell>
        </row>
        <row r="73">
          <cell r="E73">
            <v>12043</v>
          </cell>
        </row>
        <row r="75">
          <cell r="E75">
            <v>179</v>
          </cell>
        </row>
        <row r="76">
          <cell r="E76">
            <v>11864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IFRS301"/>
      <sheetName val="L_IFRS302"/>
      <sheetName val="PL_IFRS303"/>
    </sheetNames>
    <sheetDataSet>
      <sheetData sheetId="0">
        <row r="15">
          <cell r="E15">
            <v>12835</v>
          </cell>
        </row>
        <row r="16">
          <cell r="E16">
            <v>48464</v>
          </cell>
        </row>
        <row r="17">
          <cell r="E17">
            <v>0</v>
          </cell>
        </row>
        <row r="18">
          <cell r="E18">
            <v>8598</v>
          </cell>
        </row>
        <row r="19">
          <cell r="E19">
            <v>16783</v>
          </cell>
        </row>
        <row r="23">
          <cell r="E23">
            <v>1397423</v>
          </cell>
        </row>
        <row r="24">
          <cell r="E24">
            <v>-815</v>
          </cell>
        </row>
        <row r="25">
          <cell r="E25">
            <v>643</v>
          </cell>
        </row>
        <row r="26">
          <cell r="E26">
            <v>223</v>
          </cell>
        </row>
        <row r="27">
          <cell r="E27">
            <v>6279</v>
          </cell>
        </row>
        <row r="28">
          <cell r="E28">
            <v>3047</v>
          </cell>
        </row>
        <row r="29">
          <cell r="E29">
            <v>10192</v>
          </cell>
        </row>
        <row r="30">
          <cell r="E30">
            <v>8034</v>
          </cell>
        </row>
        <row r="31">
          <cell r="E31">
            <v>3752</v>
          </cell>
        </row>
        <row r="32">
          <cell r="E32">
            <v>844</v>
          </cell>
        </row>
        <row r="34">
          <cell r="E34">
            <v>1516302</v>
          </cell>
        </row>
      </sheetData>
      <sheetData sheetId="1">
        <row r="15">
          <cell r="E15">
            <v>0</v>
          </cell>
        </row>
        <row r="16">
          <cell r="E16">
            <v>60206</v>
          </cell>
        </row>
        <row r="17">
          <cell r="E17">
            <v>31241</v>
          </cell>
        </row>
        <row r="22">
          <cell r="E22">
            <v>1247773</v>
          </cell>
        </row>
        <row r="23">
          <cell r="E23">
            <v>-34944</v>
          </cell>
        </row>
        <row r="24">
          <cell r="E24">
            <v>225</v>
          </cell>
        </row>
        <row r="25">
          <cell r="E25">
            <v>782</v>
          </cell>
        </row>
        <row r="26">
          <cell r="E26">
            <v>17321</v>
          </cell>
        </row>
        <row r="27">
          <cell r="E27">
            <v>854</v>
          </cell>
        </row>
        <row r="28">
          <cell r="E28">
            <v>64560</v>
          </cell>
        </row>
        <row r="30">
          <cell r="E30">
            <v>1388018</v>
          </cell>
        </row>
        <row r="32">
          <cell r="E32">
            <v>125058</v>
          </cell>
        </row>
        <row r="33">
          <cell r="E33">
            <v>3226</v>
          </cell>
        </row>
        <row r="35">
          <cell r="E35">
            <v>128284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L34"/>
  <sheetViews>
    <sheetView showGridLines="0" tabSelected="1" zoomScaleNormal="100" workbookViewId="0">
      <selection activeCell="B26" sqref="B26"/>
    </sheetView>
  </sheetViews>
  <sheetFormatPr defaultRowHeight="12.75" x14ac:dyDescent="0.2"/>
  <cols>
    <col min="1" max="1" width="9.140625" style="1"/>
    <col min="2" max="2" width="64.42578125" customWidth="1"/>
    <col min="3" max="3" width="53.85546875" customWidth="1"/>
    <col min="4" max="4" width="13.5703125" customWidth="1"/>
    <col min="5" max="5" width="13.85546875" customWidth="1"/>
    <col min="8" max="8" width="26.28515625" customWidth="1"/>
    <col min="9" max="9" width="30.42578125" customWidth="1"/>
    <col min="12" max="12" width="11.28515625" bestFit="1" customWidth="1"/>
  </cols>
  <sheetData>
    <row r="1" spans="1:12" s="1" customFormat="1" ht="18" x14ac:dyDescent="0.25">
      <c r="B1" s="2" t="s">
        <v>88</v>
      </c>
      <c r="C1" s="3"/>
      <c r="D1" s="3"/>
      <c r="E1" s="3"/>
    </row>
    <row r="2" spans="1:12" s="1" customFormat="1" ht="18" x14ac:dyDescent="0.25">
      <c r="B2" s="2"/>
      <c r="C2" s="3"/>
      <c r="D2" s="3"/>
      <c r="E2" s="3"/>
    </row>
    <row r="3" spans="1:12" s="4" customFormat="1" ht="12" x14ac:dyDescent="0.2">
      <c r="B3" s="5"/>
      <c r="C3" s="6"/>
      <c r="D3" s="6"/>
      <c r="E3" s="6"/>
    </row>
    <row r="4" spans="1:12" s="1" customFormat="1" ht="24" x14ac:dyDescent="0.2">
      <c r="B4" s="7" t="s">
        <v>0</v>
      </c>
      <c r="C4" s="8"/>
      <c r="D4" s="8"/>
      <c r="E4" s="8"/>
    </row>
    <row r="5" spans="1:12" s="1" customFormat="1" ht="17.25" customHeight="1" x14ac:dyDescent="0.2">
      <c r="B5" s="9"/>
      <c r="C5" s="8"/>
      <c r="D5" s="124"/>
      <c r="E5" s="124"/>
    </row>
    <row r="6" spans="1:12" s="1" customFormat="1" x14ac:dyDescent="0.2">
      <c r="B6" s="8"/>
      <c r="C6" s="8"/>
      <c r="D6" s="10" t="s">
        <v>161</v>
      </c>
      <c r="E6" s="10" t="s">
        <v>162</v>
      </c>
    </row>
    <row r="7" spans="1:12" s="11" customFormat="1" ht="25.5" x14ac:dyDescent="0.2">
      <c r="B7" s="12"/>
      <c r="C7" s="12"/>
      <c r="D7" s="13" t="s">
        <v>1</v>
      </c>
      <c r="E7" s="38" t="s">
        <v>1</v>
      </c>
    </row>
    <row r="8" spans="1:12" ht="13.5" thickBot="1" x14ac:dyDescent="0.25"/>
    <row r="9" spans="1:12" x14ac:dyDescent="0.2">
      <c r="B9" s="14" t="s">
        <v>44</v>
      </c>
      <c r="C9" s="15" t="s">
        <v>140</v>
      </c>
      <c r="D9" s="16">
        <f>+[1]PL_IFRS303!E15</f>
        <v>88985</v>
      </c>
      <c r="E9" s="115">
        <f>+[2]PL_IFRS303!E15</f>
        <v>87237</v>
      </c>
    </row>
    <row r="10" spans="1:12" x14ac:dyDescent="0.2">
      <c r="A10" s="4"/>
      <c r="B10" s="17" t="s">
        <v>45</v>
      </c>
      <c r="C10" s="18" t="s">
        <v>51</v>
      </c>
      <c r="D10" s="19">
        <f>+[1]PL_IFRS303!E16</f>
        <v>-70294</v>
      </c>
      <c r="E10" s="116">
        <f>+[2]PL_IFRS303!E16</f>
        <v>-67917</v>
      </c>
    </row>
    <row r="11" spans="1:12" x14ac:dyDescent="0.2">
      <c r="B11" s="20" t="s">
        <v>46</v>
      </c>
      <c r="C11" s="21" t="s">
        <v>52</v>
      </c>
      <c r="D11" s="19">
        <f>+[1]PL_IFRS303!E17</f>
        <v>18691</v>
      </c>
      <c r="E11" s="116">
        <f>+[2]PL_IFRS303!E17</f>
        <v>19320</v>
      </c>
    </row>
    <row r="12" spans="1:12" x14ac:dyDescent="0.2">
      <c r="B12" s="20" t="s">
        <v>47</v>
      </c>
      <c r="C12" s="21" t="s">
        <v>2</v>
      </c>
      <c r="D12" s="19">
        <f>+[1]PL_IFRS303!$E$19</f>
        <v>4925</v>
      </c>
      <c r="E12" s="116">
        <f>+[2]PL_IFRS303!E19</f>
        <v>4597</v>
      </c>
    </row>
    <row r="13" spans="1:12" x14ac:dyDescent="0.2">
      <c r="B13" s="20" t="s">
        <v>134</v>
      </c>
      <c r="C13" s="21" t="s">
        <v>141</v>
      </c>
      <c r="D13" s="19">
        <f>+[1]PL_IFRS303!$E$20</f>
        <v>2783</v>
      </c>
      <c r="E13" s="116">
        <f>+[2]PL_IFRS303!E20</f>
        <v>2839</v>
      </c>
    </row>
    <row r="14" spans="1:12" x14ac:dyDescent="0.2">
      <c r="B14" s="20" t="s">
        <v>3</v>
      </c>
      <c r="C14" s="21" t="s">
        <v>4</v>
      </c>
      <c r="D14" s="19">
        <f>+[1]PL_IFRS303!$E$21</f>
        <v>56</v>
      </c>
      <c r="E14" s="116">
        <f>+[2]PL_IFRS303!E21</f>
        <v>0</v>
      </c>
    </row>
    <row r="15" spans="1:12" x14ac:dyDescent="0.2">
      <c r="A15" s="11"/>
      <c r="B15" s="20" t="s">
        <v>5</v>
      </c>
      <c r="C15" s="21" t="s">
        <v>6</v>
      </c>
      <c r="D15" s="19">
        <f>+[1]PL_IFRS303!$E$22</f>
        <v>272</v>
      </c>
      <c r="E15" s="116">
        <f>+[2]PL_IFRS303!E22</f>
        <v>243</v>
      </c>
    </row>
    <row r="16" spans="1:12" s="26" customFormat="1" x14ac:dyDescent="0.2">
      <c r="A16" s="22"/>
      <c r="B16" s="127" t="s">
        <v>131</v>
      </c>
      <c r="C16" s="24" t="s">
        <v>7</v>
      </c>
      <c r="D16" s="25">
        <f>+[1]PL_IFRS303!$E$24</f>
        <v>26727</v>
      </c>
      <c r="E16" s="122">
        <f>+[2]PL_IFRS303!E24</f>
        <v>26999</v>
      </c>
      <c r="G16" s="77"/>
      <c r="I16"/>
      <c r="L16"/>
    </row>
    <row r="17" spans="1:12" x14ac:dyDescent="0.2">
      <c r="B17" s="20" t="s">
        <v>8</v>
      </c>
      <c r="C17" s="21" t="s">
        <v>9</v>
      </c>
      <c r="D17" s="19">
        <f>+[1]PL_IFRS303!E26</f>
        <v>-6581</v>
      </c>
      <c r="E17" s="116">
        <f>+[2]PL_IFRS303!E26</f>
        <v>-6222</v>
      </c>
    </row>
    <row r="18" spans="1:12" x14ac:dyDescent="0.2">
      <c r="B18" s="20" t="s">
        <v>48</v>
      </c>
      <c r="C18" s="21" t="s">
        <v>53</v>
      </c>
      <c r="D18" s="19">
        <f>+[1]PL_IFRS303!E27</f>
        <v>-3949</v>
      </c>
      <c r="E18" s="116">
        <f>+[2]PL_IFRS303!E27</f>
        <v>-4293</v>
      </c>
    </row>
    <row r="19" spans="1:12" x14ac:dyDescent="0.2">
      <c r="B19" s="20" t="s">
        <v>135</v>
      </c>
      <c r="C19" s="21" t="s">
        <v>142</v>
      </c>
      <c r="D19" s="19">
        <f>+[1]PL_IFRS303!$E$28</f>
        <v>-2811</v>
      </c>
      <c r="E19" s="116">
        <f>+[2]PL_IFRS303!E28</f>
        <v>-2498</v>
      </c>
    </row>
    <row r="20" spans="1:12" s="26" customFormat="1" x14ac:dyDescent="0.2">
      <c r="A20" s="22"/>
      <c r="B20" s="23" t="s">
        <v>10</v>
      </c>
      <c r="C20" s="24" t="s">
        <v>143</v>
      </c>
      <c r="D20" s="25">
        <f>+[1]PL_IFRS303!$E$29</f>
        <v>-13341</v>
      </c>
      <c r="E20" s="117">
        <f>+[2]PL_IFRS303!E29</f>
        <v>-13013</v>
      </c>
      <c r="I20"/>
      <c r="L20"/>
    </row>
    <row r="21" spans="1:12" s="26" customFormat="1" x14ac:dyDescent="0.2">
      <c r="A21" s="22"/>
      <c r="B21" s="23" t="s">
        <v>49</v>
      </c>
      <c r="C21" s="24" t="s">
        <v>54</v>
      </c>
      <c r="D21" s="25">
        <f>+[1]PL_IFRS303!$E$31</f>
        <v>13386</v>
      </c>
      <c r="E21" s="117">
        <f>+[2]PL_IFRS303!E31</f>
        <v>13986</v>
      </c>
      <c r="I21"/>
      <c r="L21"/>
    </row>
    <row r="22" spans="1:12" s="26" customFormat="1" x14ac:dyDescent="0.2">
      <c r="A22" s="22"/>
      <c r="B22" s="20" t="s">
        <v>41</v>
      </c>
      <c r="C22" s="21" t="s">
        <v>55</v>
      </c>
      <c r="D22" s="112">
        <f>+[1]PL_IFRS303!E33</f>
        <v>-974</v>
      </c>
      <c r="E22" s="118">
        <f>+[2]PL_IFRS303!E33</f>
        <v>917</v>
      </c>
      <c r="I22"/>
      <c r="L22"/>
    </row>
    <row r="23" spans="1:12" s="26" customFormat="1" x14ac:dyDescent="0.2">
      <c r="A23" s="22"/>
      <c r="B23" s="20" t="s">
        <v>42</v>
      </c>
      <c r="C23" s="21" t="s">
        <v>56</v>
      </c>
      <c r="D23" s="112">
        <f>+[1]PL_IFRS303!E34+[1]PL_IFRS303!E35</f>
        <v>20</v>
      </c>
      <c r="E23" s="118">
        <f>+[2]PL_IFRS303!E34+[2]PL_IFRS303!E35</f>
        <v>120</v>
      </c>
      <c r="I23"/>
      <c r="L23"/>
    </row>
    <row r="24" spans="1:12" x14ac:dyDescent="0.2">
      <c r="B24" s="23" t="s">
        <v>11</v>
      </c>
      <c r="C24" s="24" t="s">
        <v>57</v>
      </c>
      <c r="D24" s="25">
        <f>+[1]PL_IFRS303!E36</f>
        <v>-954</v>
      </c>
      <c r="E24" s="117">
        <f>+[2]PL_IFRS303!E36</f>
        <v>1037</v>
      </c>
    </row>
    <row r="25" spans="1:12" x14ac:dyDescent="0.2">
      <c r="B25" s="20" t="s">
        <v>50</v>
      </c>
      <c r="C25" s="21" t="s">
        <v>12</v>
      </c>
      <c r="D25" s="19">
        <f>+[1]PL_IFRS303!E40</f>
        <v>191</v>
      </c>
      <c r="E25" s="116">
        <f>+[2]PL_IFRS303!E40</f>
        <v>208</v>
      </c>
    </row>
    <row r="26" spans="1:12" ht="25.5" x14ac:dyDescent="0.2">
      <c r="B26" s="20" t="s">
        <v>138</v>
      </c>
      <c r="C26" s="21" t="s">
        <v>144</v>
      </c>
      <c r="D26" s="19">
        <f>+[1]PL_IFRS303!E41</f>
        <v>-54</v>
      </c>
      <c r="E26" s="116">
        <f>+[2]PL_IFRS303!E41</f>
        <v>0</v>
      </c>
    </row>
    <row r="27" spans="1:12" x14ac:dyDescent="0.2">
      <c r="B27" s="20" t="s">
        <v>43</v>
      </c>
      <c r="C27" s="21" t="s">
        <v>145</v>
      </c>
      <c r="D27" s="19">
        <f>+[1]PL_IFRS303!$E$42</f>
        <v>0</v>
      </c>
      <c r="E27" s="116">
        <f>+[2]PL_IFRS303!E42</f>
        <v>0</v>
      </c>
    </row>
    <row r="28" spans="1:12" x14ac:dyDescent="0.2">
      <c r="B28" s="20" t="s">
        <v>58</v>
      </c>
      <c r="C28" s="21" t="s">
        <v>146</v>
      </c>
      <c r="D28" s="19">
        <f>+[1]PL_IFRS303!$E$43</f>
        <v>2368</v>
      </c>
      <c r="E28" s="116">
        <f>+[2]PL_IFRS303!E43</f>
        <v>-6</v>
      </c>
    </row>
    <row r="29" spans="1:12" s="26" customFormat="1" x14ac:dyDescent="0.2">
      <c r="A29" s="22"/>
      <c r="B29" s="23" t="s">
        <v>139</v>
      </c>
      <c r="C29" s="24" t="s">
        <v>13</v>
      </c>
      <c r="D29" s="25">
        <f>+[1]PL_IFRS303!E45</f>
        <v>14937</v>
      </c>
      <c r="E29" s="117">
        <f>+[2]PL_IFRS303!E45</f>
        <v>15225</v>
      </c>
      <c r="I29"/>
      <c r="L29"/>
    </row>
    <row r="30" spans="1:12" x14ac:dyDescent="0.2">
      <c r="B30" s="20" t="s">
        <v>136</v>
      </c>
      <c r="C30" s="21" t="s">
        <v>147</v>
      </c>
      <c r="D30" s="19">
        <f>+[1]PL_IFRS303!E47</f>
        <v>-2296</v>
      </c>
      <c r="E30" s="116">
        <f>+[2]PL_IFRS303!E47</f>
        <v>-2693</v>
      </c>
    </row>
    <row r="31" spans="1:12" s="26" customFormat="1" x14ac:dyDescent="0.2">
      <c r="A31" s="22"/>
      <c r="B31" s="23" t="s">
        <v>60</v>
      </c>
      <c r="C31" s="24" t="s">
        <v>59</v>
      </c>
      <c r="D31" s="25">
        <f>+[1]PL_IFRS303!$E$49</f>
        <v>12641</v>
      </c>
      <c r="E31" s="117">
        <f>+[2]PL_IFRS303!E49</f>
        <v>12532</v>
      </c>
      <c r="I31"/>
      <c r="L31"/>
    </row>
    <row r="32" spans="1:12" x14ac:dyDescent="0.2">
      <c r="B32" s="27" t="s">
        <v>14</v>
      </c>
      <c r="C32" s="28" t="s">
        <v>17</v>
      </c>
      <c r="D32" s="19">
        <f>+[1]PL_IFRS303!E51</f>
        <v>102</v>
      </c>
      <c r="E32" s="116">
        <f>+[2]PL_IFRS303!E51</f>
        <v>179</v>
      </c>
    </row>
    <row r="33" spans="1:12" s="26" customFormat="1" x14ac:dyDescent="0.2">
      <c r="A33" s="22"/>
      <c r="B33" s="113" t="s">
        <v>16</v>
      </c>
      <c r="C33" s="114" t="s">
        <v>15</v>
      </c>
      <c r="D33" s="112">
        <f>+[1]PL_IFRS303!$E$52</f>
        <v>12539</v>
      </c>
      <c r="E33" s="118">
        <f>+[2]PL_IFRS303!E52</f>
        <v>12353</v>
      </c>
      <c r="I33"/>
      <c r="L33"/>
    </row>
    <row r="34" spans="1:12" ht="13.5" thickBot="1" x14ac:dyDescent="0.25">
      <c r="B34" s="131" t="s">
        <v>159</v>
      </c>
      <c r="C34" s="131" t="s">
        <v>160</v>
      </c>
      <c r="D34" s="132">
        <f>+D33/3*4/(190049260-1193360)*1000000</f>
        <v>88.526049049389854</v>
      </c>
      <c r="E34" s="133">
        <f>+E33/3*4/(190049260-1193360)*1000000</f>
        <v>87.212878531550601</v>
      </c>
    </row>
  </sheetData>
  <pageMargins left="0.7" right="0.7" top="0.78740157499999996" bottom="0.78740157499999996" header="0.3" footer="0.3"/>
  <pageSetup paperSize="9" scale="92" orientation="landscape" r:id="rId1"/>
  <colBreaks count="1" manualBreakCount="1">
    <brk id="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9B0B-BE54-49F7-B3FE-222EE83FC5CE}">
  <sheetPr>
    <pageSetUpPr fitToPage="1"/>
  </sheetPr>
  <dimension ref="A1:J29"/>
  <sheetViews>
    <sheetView showGridLines="0" zoomScaleNormal="100" workbookViewId="0">
      <selection activeCell="B26" sqref="B26"/>
    </sheetView>
  </sheetViews>
  <sheetFormatPr defaultColWidth="9.140625" defaultRowHeight="12.75" x14ac:dyDescent="0.2"/>
  <cols>
    <col min="1" max="1" width="9.140625" style="11"/>
    <col min="2" max="2" width="69.42578125" style="61" customWidth="1" collapsed="1"/>
    <col min="3" max="3" width="75.140625" style="61" customWidth="1"/>
    <col min="4" max="5" width="14.85546875" style="61" customWidth="1"/>
    <col min="6" max="6" width="9.140625" style="11"/>
    <col min="7" max="7" width="17.7109375" style="11" customWidth="1"/>
    <col min="8" max="8" width="11.28515625" style="11" bestFit="1" customWidth="1"/>
    <col min="9" max="9" width="20.7109375" style="11" customWidth="1"/>
    <col min="10" max="16384" width="9.140625" style="11"/>
  </cols>
  <sheetData>
    <row r="1" spans="2:10" ht="18" x14ac:dyDescent="0.25">
      <c r="B1" s="2" t="s">
        <v>90</v>
      </c>
      <c r="C1" s="2"/>
      <c r="D1" s="2"/>
      <c r="E1" s="2"/>
    </row>
    <row r="2" spans="2:10" ht="18" customHeight="1" x14ac:dyDescent="0.25">
      <c r="B2" s="2"/>
      <c r="C2" s="2"/>
      <c r="D2" s="2"/>
      <c r="E2" s="2"/>
    </row>
    <row r="3" spans="2:10" ht="12" customHeight="1" x14ac:dyDescent="0.25">
      <c r="B3" s="30" t="s">
        <v>18</v>
      </c>
      <c r="C3" s="2"/>
      <c r="D3" s="2"/>
      <c r="E3" s="2"/>
    </row>
    <row r="4" spans="2:10" ht="12" customHeight="1" x14ac:dyDescent="0.25">
      <c r="B4" s="31"/>
      <c r="C4" s="31"/>
      <c r="D4" s="31"/>
      <c r="E4" s="31"/>
    </row>
    <row r="5" spans="2:10" ht="24" x14ac:dyDescent="0.2">
      <c r="B5" s="7" t="s">
        <v>0</v>
      </c>
      <c r="C5" s="32"/>
      <c r="D5" s="32"/>
      <c r="E5" s="32"/>
    </row>
    <row r="6" spans="2:10" ht="15" customHeight="1" x14ac:dyDescent="0.2">
      <c r="B6" s="9"/>
      <c r="C6" s="33"/>
      <c r="D6" s="33"/>
      <c r="E6" s="33"/>
    </row>
    <row r="7" spans="2:10" ht="15" x14ac:dyDescent="0.2">
      <c r="B7" s="34"/>
      <c r="C7" s="34"/>
      <c r="D7" s="124"/>
      <c r="E7" s="124"/>
    </row>
    <row r="8" spans="2:10" ht="15" x14ac:dyDescent="0.25">
      <c r="B8" s="35"/>
      <c r="C8" s="35"/>
      <c r="D8" s="10" t="s">
        <v>161</v>
      </c>
      <c r="E8" s="10" t="s">
        <v>162</v>
      </c>
    </row>
    <row r="9" spans="2:10" ht="55.5" customHeight="1" thickBot="1" x14ac:dyDescent="0.3">
      <c r="B9" s="37"/>
      <c r="C9" s="37"/>
      <c r="D9" s="13" t="s">
        <v>1</v>
      </c>
      <c r="E9" s="38" t="s">
        <v>1</v>
      </c>
    </row>
    <row r="10" spans="2:10" x14ac:dyDescent="0.2">
      <c r="B10" s="86" t="s">
        <v>60</v>
      </c>
      <c r="C10" s="92" t="s">
        <v>59</v>
      </c>
      <c r="D10" s="104">
        <f>+[1]PL_IFRS303!E54</f>
        <v>12641</v>
      </c>
      <c r="E10" s="105">
        <f>+[2]PL_IFRS303!E54</f>
        <v>12532</v>
      </c>
    </row>
    <row r="11" spans="2:10" ht="27" customHeight="1" x14ac:dyDescent="0.2">
      <c r="B11" s="85" t="s">
        <v>92</v>
      </c>
      <c r="C11" s="93" t="s">
        <v>104</v>
      </c>
      <c r="D11" s="43"/>
      <c r="E11" s="95"/>
    </row>
    <row r="12" spans="2:10" x14ac:dyDescent="0.2">
      <c r="B12" s="41" t="s">
        <v>93</v>
      </c>
      <c r="C12" s="42" t="s">
        <v>105</v>
      </c>
      <c r="D12" s="43">
        <f>+[1]PL_IFRS303!E57</f>
        <v>0</v>
      </c>
      <c r="E12" s="95">
        <f>+[2]PL_IFRS303!E57</f>
        <v>0</v>
      </c>
    </row>
    <row r="13" spans="2:10" x14ac:dyDescent="0.2">
      <c r="B13" s="41" t="s">
        <v>94</v>
      </c>
      <c r="C13" s="44" t="s">
        <v>106</v>
      </c>
      <c r="D13" s="43">
        <f>+[1]PL_IFRS303!E58</f>
        <v>0</v>
      </c>
      <c r="E13" s="95">
        <f>+[2]PL_IFRS303!E58</f>
        <v>-9</v>
      </c>
    </row>
    <row r="14" spans="2:10" ht="25.5" customHeight="1" x14ac:dyDescent="0.2">
      <c r="B14" s="85" t="s">
        <v>95</v>
      </c>
      <c r="C14" s="91" t="s">
        <v>107</v>
      </c>
      <c r="D14" s="43"/>
      <c r="E14" s="95"/>
    </row>
    <row r="15" spans="2:10" x14ac:dyDescent="0.2">
      <c r="B15" s="108" t="s">
        <v>96</v>
      </c>
      <c r="C15" s="109" t="s">
        <v>108</v>
      </c>
      <c r="D15" s="110"/>
      <c r="E15" s="111"/>
    </row>
    <row r="16" spans="2:10" s="48" customFormat="1" x14ac:dyDescent="0.2">
      <c r="B16" s="78" t="s">
        <v>115</v>
      </c>
      <c r="C16" s="79" t="s">
        <v>116</v>
      </c>
      <c r="D16" s="80">
        <f>+[1]PL_IFRS303!E61</f>
        <v>117</v>
      </c>
      <c r="E16" s="96">
        <f>+[2]PL_IFRS303!E61</f>
        <v>313</v>
      </c>
      <c r="H16" s="11"/>
      <c r="J16" s="11"/>
    </row>
    <row r="17" spans="1:10" s="48" customFormat="1" x14ac:dyDescent="0.2">
      <c r="B17" s="78" t="s">
        <v>114</v>
      </c>
      <c r="C17" s="79" t="s">
        <v>117</v>
      </c>
      <c r="D17" s="80">
        <f>+[1]PL_IFRS303!E62</f>
        <v>-316</v>
      </c>
      <c r="E17" s="96">
        <f>+[2]PL_IFRS303!E62</f>
        <v>-607</v>
      </c>
      <c r="H17" s="11"/>
      <c r="J17" s="11"/>
    </row>
    <row r="18" spans="1:10" s="48" customFormat="1" x14ac:dyDescent="0.2">
      <c r="B18" s="45" t="s">
        <v>97</v>
      </c>
      <c r="C18" s="46" t="s">
        <v>148</v>
      </c>
      <c r="D18" s="80">
        <f>+[1]PL_IFRS303!E64</f>
        <v>-16</v>
      </c>
      <c r="E18" s="96">
        <f>+[2]PL_IFRS303!E64</f>
        <v>-11</v>
      </c>
      <c r="H18" s="11"/>
      <c r="J18" s="11"/>
    </row>
    <row r="19" spans="1:10" x14ac:dyDescent="0.2">
      <c r="B19" s="45" t="s">
        <v>98</v>
      </c>
      <c r="C19" s="46" t="s">
        <v>109</v>
      </c>
      <c r="D19" s="80">
        <f>+[1]PL_IFRS303!E65</f>
        <v>18</v>
      </c>
      <c r="E19" s="96">
        <f>+[2]PL_IFRS303!E65</f>
        <v>15</v>
      </c>
    </row>
    <row r="20" spans="1:10" x14ac:dyDescent="0.2">
      <c r="B20" s="45" t="s">
        <v>99</v>
      </c>
      <c r="C20" s="46" t="s">
        <v>110</v>
      </c>
      <c r="D20" s="80">
        <f>+[1]PL_IFRS303!E66</f>
        <v>-41</v>
      </c>
      <c r="E20" s="96">
        <f>+[2]PL_IFRS303!E66</f>
        <v>-194</v>
      </c>
    </row>
    <row r="21" spans="1:10" ht="13.5" customHeight="1" x14ac:dyDescent="0.2">
      <c r="B21" s="45" t="s">
        <v>123</v>
      </c>
      <c r="C21" s="46" t="s">
        <v>113</v>
      </c>
      <c r="D21" s="80">
        <f>+[1]PL_IFRS303!E67</f>
        <v>-1</v>
      </c>
      <c r="E21" s="96">
        <f>+[2]PL_IFRS303!E67</f>
        <v>-2</v>
      </c>
    </row>
    <row r="22" spans="1:10" x14ac:dyDescent="0.2">
      <c r="B22" s="45" t="s">
        <v>155</v>
      </c>
      <c r="C22" s="46" t="s">
        <v>156</v>
      </c>
      <c r="D22" s="80">
        <f>+[1]PL_IFRS303!E68+[1]PL_IFRS303!$E$69</f>
        <v>7</v>
      </c>
      <c r="E22" s="96">
        <f>+[2]PL_IFRS303!E68+[2]PL_IFRS303!$E$69</f>
        <v>6</v>
      </c>
    </row>
    <row r="23" spans="1:10" x14ac:dyDescent="0.2">
      <c r="B23" s="45" t="s">
        <v>100</v>
      </c>
      <c r="C23" s="46" t="s">
        <v>111</v>
      </c>
      <c r="D23" s="125">
        <v>0</v>
      </c>
      <c r="E23" s="126">
        <v>0</v>
      </c>
    </row>
    <row r="24" spans="1:10" x14ac:dyDescent="0.2">
      <c r="A24" s="60"/>
      <c r="B24" s="29" t="s">
        <v>101</v>
      </c>
      <c r="C24" s="90" t="s">
        <v>149</v>
      </c>
      <c r="D24" s="102">
        <f>+[1]PL_IFRS303!E71</f>
        <v>-232</v>
      </c>
      <c r="E24" s="107">
        <f>+[2]PL_IFRS303!E71</f>
        <v>-489</v>
      </c>
    </row>
    <row r="25" spans="1:10" x14ac:dyDescent="0.2">
      <c r="A25" s="60"/>
      <c r="B25" s="29" t="s">
        <v>102</v>
      </c>
      <c r="C25" s="90" t="s">
        <v>112</v>
      </c>
      <c r="D25" s="102">
        <f>+[1]PL_IFRS303!E73</f>
        <v>12409</v>
      </c>
      <c r="E25" s="107">
        <f>+[2]PL_IFRS303!E73</f>
        <v>12043</v>
      </c>
    </row>
    <row r="26" spans="1:10" x14ac:dyDescent="0.2">
      <c r="A26" s="60"/>
      <c r="B26" s="66" t="s">
        <v>119</v>
      </c>
      <c r="C26" s="67" t="s">
        <v>121</v>
      </c>
      <c r="D26" s="47">
        <f>+[1]PL_IFRS303!E75</f>
        <v>105</v>
      </c>
      <c r="E26" s="96">
        <f>+[2]PL_IFRS303!E75</f>
        <v>179</v>
      </c>
    </row>
    <row r="27" spans="1:10" ht="13.5" thickBot="1" x14ac:dyDescent="0.25">
      <c r="A27" s="60"/>
      <c r="B27" s="87" t="s">
        <v>120</v>
      </c>
      <c r="C27" s="89" t="s">
        <v>122</v>
      </c>
      <c r="D27" s="103">
        <f>+[1]PL_IFRS303!E76</f>
        <v>12304</v>
      </c>
      <c r="E27" s="106">
        <f>+[2]PL_IFRS303!E76</f>
        <v>11864</v>
      </c>
    </row>
    <row r="28" spans="1:10" ht="23.25" x14ac:dyDescent="0.25">
      <c r="A28" s="60"/>
      <c r="B28" s="88" t="s">
        <v>103</v>
      </c>
      <c r="C28" s="88" t="s">
        <v>118</v>
      </c>
      <c r="D28" s="70"/>
      <c r="E28" s="54"/>
    </row>
    <row r="29" spans="1:10" ht="15" x14ac:dyDescent="0.25">
      <c r="B29" s="59"/>
      <c r="C29" s="59"/>
      <c r="D29" s="59"/>
      <c r="E29" s="59"/>
    </row>
  </sheetData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J41"/>
  <sheetViews>
    <sheetView showGridLines="0" zoomScaleNormal="100" workbookViewId="0">
      <selection activeCell="B26" sqref="B26"/>
    </sheetView>
  </sheetViews>
  <sheetFormatPr defaultColWidth="9.140625" defaultRowHeight="12.75" x14ac:dyDescent="0.2"/>
  <cols>
    <col min="1" max="1" width="9.140625" style="11"/>
    <col min="2" max="2" width="69.5703125" style="61" customWidth="1" collapsed="1"/>
    <col min="3" max="3" width="72.140625" style="61" customWidth="1"/>
    <col min="4" max="4" width="17.5703125" style="61" customWidth="1"/>
    <col min="5" max="5" width="14.85546875" style="61" customWidth="1"/>
    <col min="6" max="8" width="9.140625" style="11"/>
    <col min="9" max="9" width="26.42578125" style="11" customWidth="1"/>
    <col min="10" max="16384" width="9.140625" style="11"/>
  </cols>
  <sheetData>
    <row r="1" spans="2:10" ht="18" x14ac:dyDescent="0.25">
      <c r="B1" s="2" t="s">
        <v>89</v>
      </c>
      <c r="C1" s="2"/>
      <c r="D1" s="2"/>
      <c r="E1" s="2"/>
    </row>
    <row r="2" spans="2:10" ht="12" customHeight="1" x14ac:dyDescent="0.25">
      <c r="B2" s="31"/>
      <c r="C2" s="31"/>
      <c r="D2" s="31"/>
      <c r="E2" s="31"/>
    </row>
    <row r="3" spans="2:10" ht="24" x14ac:dyDescent="0.2">
      <c r="B3" s="7" t="s">
        <v>0</v>
      </c>
      <c r="C3" s="32"/>
      <c r="D3" s="32"/>
      <c r="E3" s="32"/>
    </row>
    <row r="4" spans="2:10" ht="15" x14ac:dyDescent="0.25">
      <c r="B4" s="35"/>
      <c r="C4" s="35"/>
      <c r="D4" s="36" t="s">
        <v>163</v>
      </c>
      <c r="E4" s="36" t="s">
        <v>157</v>
      </c>
    </row>
    <row r="5" spans="2:10" ht="60" customHeight="1" thickBot="1" x14ac:dyDescent="0.3">
      <c r="B5" s="37" t="s">
        <v>19</v>
      </c>
      <c r="C5" s="37" t="s">
        <v>20</v>
      </c>
      <c r="D5" s="38" t="s">
        <v>1</v>
      </c>
      <c r="E5" s="38" t="s">
        <v>158</v>
      </c>
    </row>
    <row r="6" spans="2:10" x14ac:dyDescent="0.2">
      <c r="B6" s="39" t="s">
        <v>73</v>
      </c>
      <c r="C6" s="40" t="s">
        <v>21</v>
      </c>
      <c r="D6" s="120">
        <f>+[1]A_IFRS301!E15</f>
        <v>24312</v>
      </c>
      <c r="E6" s="94">
        <f>+[3]A_IFRS301!E15</f>
        <v>12835</v>
      </c>
      <c r="F6" s="121"/>
      <c r="I6" s="121"/>
    </row>
    <row r="7" spans="2:10" x14ac:dyDescent="0.2">
      <c r="B7" s="75" t="s">
        <v>124</v>
      </c>
      <c r="C7" s="76" t="s">
        <v>127</v>
      </c>
      <c r="D7" s="123">
        <f>+[1]A_IFRS301!E16-D8</f>
        <v>46424</v>
      </c>
      <c r="E7" s="95">
        <f>+[3]A_IFRS301!E16-E8</f>
        <v>48464</v>
      </c>
      <c r="F7" s="121"/>
      <c r="I7" s="121"/>
    </row>
    <row r="8" spans="2:10" x14ac:dyDescent="0.2">
      <c r="B8" s="75" t="s">
        <v>125</v>
      </c>
      <c r="C8" s="76" t="s">
        <v>150</v>
      </c>
      <c r="D8" s="123">
        <v>0</v>
      </c>
      <c r="E8" s="128">
        <v>0</v>
      </c>
      <c r="F8" s="121"/>
      <c r="I8" s="121"/>
    </row>
    <row r="9" spans="2:10" ht="25.5" x14ac:dyDescent="0.2">
      <c r="B9" s="75" t="s">
        <v>126</v>
      </c>
      <c r="C9" s="76" t="s">
        <v>128</v>
      </c>
      <c r="D9" s="43">
        <f>+[1]A_IFRS301!E17</f>
        <v>0</v>
      </c>
      <c r="E9" s="95">
        <f>+[3]A_IFRS301!E17</f>
        <v>0</v>
      </c>
      <c r="F9" s="121"/>
      <c r="I9" s="121"/>
    </row>
    <row r="10" spans="2:10" x14ac:dyDescent="0.2">
      <c r="B10" s="41" t="s">
        <v>22</v>
      </c>
      <c r="C10" s="44" t="s">
        <v>151</v>
      </c>
      <c r="D10" s="43">
        <f>+[1]A_IFRS301!E18</f>
        <v>5580</v>
      </c>
      <c r="E10" s="95">
        <f>+[3]A_IFRS301!E18</f>
        <v>8598</v>
      </c>
      <c r="F10" s="121"/>
      <c r="I10" s="121"/>
    </row>
    <row r="11" spans="2:10" x14ac:dyDescent="0.2">
      <c r="B11" s="41" t="s">
        <v>74</v>
      </c>
      <c r="C11" s="44" t="s">
        <v>152</v>
      </c>
      <c r="D11" s="43">
        <f>+[1]A_IFRS301!E19</f>
        <v>13379</v>
      </c>
      <c r="E11" s="95">
        <f>+[3]A_IFRS301!E19</f>
        <v>16783</v>
      </c>
      <c r="F11" s="121"/>
      <c r="I11" s="121"/>
    </row>
    <row r="12" spans="2:10" s="48" customFormat="1" x14ac:dyDescent="0.2">
      <c r="B12" s="41" t="s">
        <v>23</v>
      </c>
      <c r="C12" s="44" t="s">
        <v>130</v>
      </c>
      <c r="D12" s="80">
        <f>+[1]A_IFRS301!E23</f>
        <v>1537761</v>
      </c>
      <c r="E12" s="96">
        <f>+[3]A_IFRS301!E23</f>
        <v>1397423</v>
      </c>
      <c r="F12" s="121"/>
      <c r="H12" s="11"/>
      <c r="I12" s="121"/>
      <c r="J12" s="11"/>
    </row>
    <row r="13" spans="2:10" s="48" customFormat="1" x14ac:dyDescent="0.2">
      <c r="B13" s="41" t="s">
        <v>75</v>
      </c>
      <c r="C13" s="44" t="s">
        <v>63</v>
      </c>
      <c r="D13" s="80">
        <f>+[1]A_IFRS301!E24</f>
        <v>-350</v>
      </c>
      <c r="E13" s="96">
        <f>+[3]A_IFRS301!E24</f>
        <v>-815</v>
      </c>
      <c r="F13" s="121"/>
      <c r="H13" s="11"/>
      <c r="I13" s="121"/>
      <c r="J13" s="11"/>
    </row>
    <row r="14" spans="2:10" s="48" customFormat="1" x14ac:dyDescent="0.2">
      <c r="B14" s="41" t="s">
        <v>76</v>
      </c>
      <c r="C14" s="44" t="s">
        <v>147</v>
      </c>
      <c r="D14" s="80">
        <f>+[1]A_IFRS301!E25</f>
        <v>517</v>
      </c>
      <c r="E14" s="96">
        <f>+[3]A_IFRS301!E25</f>
        <v>643</v>
      </c>
      <c r="F14" s="121"/>
      <c r="H14" s="11"/>
      <c r="I14" s="121"/>
      <c r="J14" s="11"/>
    </row>
    <row r="15" spans="2:10" x14ac:dyDescent="0.2">
      <c r="B15" s="45" t="s">
        <v>77</v>
      </c>
      <c r="C15" s="46" t="s">
        <v>61</v>
      </c>
      <c r="D15" s="47">
        <f>+[1]A_IFRS301!E26</f>
        <v>271</v>
      </c>
      <c r="E15" s="96">
        <f>+[3]A_IFRS301!E26</f>
        <v>223</v>
      </c>
      <c r="F15" s="121"/>
      <c r="I15" s="121"/>
    </row>
    <row r="16" spans="2:10" x14ac:dyDescent="0.2">
      <c r="B16" s="45" t="s">
        <v>78</v>
      </c>
      <c r="C16" s="46" t="s">
        <v>62</v>
      </c>
      <c r="D16" s="47">
        <f>+[1]A_IFRS301!E27</f>
        <v>7103</v>
      </c>
      <c r="E16" s="96">
        <f>+[3]A_IFRS301!E27</f>
        <v>6279</v>
      </c>
      <c r="F16" s="121"/>
      <c r="I16" s="121"/>
    </row>
    <row r="17" spans="1:10" x14ac:dyDescent="0.2">
      <c r="B17" s="45" t="s">
        <v>79</v>
      </c>
      <c r="C17" s="46" t="s">
        <v>24</v>
      </c>
      <c r="D17" s="47">
        <f>+[1]A_IFRS301!E28</f>
        <v>2774</v>
      </c>
      <c r="E17" s="96">
        <f>+[3]A_IFRS301!E28</f>
        <v>3047</v>
      </c>
      <c r="F17" s="121"/>
      <c r="I17" s="121"/>
    </row>
    <row r="18" spans="1:10" x14ac:dyDescent="0.2">
      <c r="B18" s="45" t="s">
        <v>25</v>
      </c>
      <c r="C18" s="46" t="s">
        <v>26</v>
      </c>
      <c r="D18" s="119">
        <f>+[1]A_IFRS301!E29</f>
        <v>10506</v>
      </c>
      <c r="E18" s="96">
        <f>+[3]A_IFRS301!E29</f>
        <v>10192</v>
      </c>
      <c r="F18" s="121"/>
      <c r="I18" s="121"/>
    </row>
    <row r="19" spans="1:10" x14ac:dyDescent="0.2">
      <c r="A19" s="60"/>
      <c r="B19" s="62" t="s">
        <v>27</v>
      </c>
      <c r="C19" s="63" t="s">
        <v>28</v>
      </c>
      <c r="D19" s="47">
        <f>+[1]A_IFRS301!E30</f>
        <v>7867</v>
      </c>
      <c r="E19" s="96">
        <f>+[3]A_IFRS301!E30</f>
        <v>8034</v>
      </c>
      <c r="F19" s="121"/>
      <c r="I19" s="121"/>
    </row>
    <row r="20" spans="1:10" x14ac:dyDescent="0.2">
      <c r="A20" s="60"/>
      <c r="B20" s="64" t="s">
        <v>29</v>
      </c>
      <c r="C20" s="65" t="s">
        <v>29</v>
      </c>
      <c r="D20" s="47">
        <f>+[1]A_IFRS301!E31</f>
        <v>3752</v>
      </c>
      <c r="E20" s="96">
        <f>+[3]A_IFRS301!E31</f>
        <v>3752</v>
      </c>
      <c r="F20" s="121"/>
      <c r="I20" s="121"/>
    </row>
    <row r="21" spans="1:10" x14ac:dyDescent="0.2">
      <c r="A21" s="60"/>
      <c r="B21" s="66" t="s">
        <v>80</v>
      </c>
      <c r="C21" s="67" t="s">
        <v>64</v>
      </c>
      <c r="D21" s="47">
        <f>+[1]A_IFRS301!E32</f>
        <v>9</v>
      </c>
      <c r="E21" s="96">
        <f>+[3]A_IFRS301!E32</f>
        <v>844</v>
      </c>
      <c r="F21" s="121"/>
      <c r="I21" s="121"/>
    </row>
    <row r="22" spans="1:10" ht="13.5" thickBot="1" x14ac:dyDescent="0.25">
      <c r="A22" s="60"/>
      <c r="B22" s="68" t="s">
        <v>30</v>
      </c>
      <c r="C22" s="69" t="s">
        <v>65</v>
      </c>
      <c r="D22" s="53">
        <f>+[1]A_IFRS301!E34</f>
        <v>1659905</v>
      </c>
      <c r="E22" s="97">
        <f>+[3]A_IFRS301!E34</f>
        <v>1516302</v>
      </c>
      <c r="F22" s="121"/>
      <c r="I22" s="121"/>
    </row>
    <row r="23" spans="1:10" ht="15.75" x14ac:dyDescent="0.25">
      <c r="A23" s="60"/>
      <c r="B23" s="70"/>
      <c r="C23" s="70"/>
      <c r="D23" s="70"/>
      <c r="E23" s="54"/>
      <c r="F23" s="121"/>
      <c r="I23" s="121"/>
    </row>
    <row r="24" spans="1:10" ht="15.75" thickBot="1" x14ac:dyDescent="0.3">
      <c r="A24" s="60"/>
      <c r="B24" s="71" t="s">
        <v>91</v>
      </c>
      <c r="C24" s="72" t="s">
        <v>31</v>
      </c>
      <c r="D24" s="36" t="str">
        <f>D4</f>
        <v>30 Sep 2024</v>
      </c>
      <c r="E24" s="36" t="str">
        <f>E4</f>
        <v>31 Dec 2023</v>
      </c>
      <c r="F24" s="121"/>
      <c r="I24" s="121"/>
    </row>
    <row r="25" spans="1:10" x14ac:dyDescent="0.2">
      <c r="A25" s="60"/>
      <c r="B25" s="73" t="s">
        <v>32</v>
      </c>
      <c r="C25" s="74" t="s">
        <v>33</v>
      </c>
      <c r="D25" s="55">
        <f>+[1]L_IFRS302!E15</f>
        <v>0</v>
      </c>
      <c r="E25" s="98">
        <f>+[3]L_IFRS302!E15</f>
        <v>0</v>
      </c>
      <c r="F25" s="121"/>
      <c r="I25" s="121"/>
    </row>
    <row r="26" spans="1:10" x14ac:dyDescent="0.2">
      <c r="A26" s="60"/>
      <c r="B26" s="75" t="s">
        <v>129</v>
      </c>
      <c r="C26" s="76" t="s">
        <v>132</v>
      </c>
      <c r="D26" s="56">
        <f>+[1]L_IFRS302!E16</f>
        <v>45524</v>
      </c>
      <c r="E26" s="99">
        <f>+[3]L_IFRS302!E16</f>
        <v>60206</v>
      </c>
      <c r="F26" s="121"/>
      <c r="I26" s="121"/>
    </row>
    <row r="27" spans="1:10" x14ac:dyDescent="0.2">
      <c r="A27" s="60"/>
      <c r="B27" s="75" t="s">
        <v>34</v>
      </c>
      <c r="C27" s="76" t="s">
        <v>35</v>
      </c>
      <c r="D27" s="56">
        <f>+[1]L_IFRS302!E17</f>
        <v>23264</v>
      </c>
      <c r="E27" s="99">
        <f>+[3]L_IFRS302!E17</f>
        <v>31241</v>
      </c>
      <c r="F27" s="121"/>
      <c r="I27" s="121"/>
    </row>
    <row r="28" spans="1:10" s="84" customFormat="1" x14ac:dyDescent="0.2">
      <c r="A28" s="81"/>
      <c r="B28" s="82" t="s">
        <v>153</v>
      </c>
      <c r="C28" s="83" t="s">
        <v>154</v>
      </c>
      <c r="D28" s="56">
        <f>+[1]L_IFRS302!E22</f>
        <v>1407938</v>
      </c>
      <c r="E28" s="99">
        <f>+[3]L_IFRS302!E22</f>
        <v>1247773</v>
      </c>
      <c r="F28" s="121"/>
      <c r="H28" s="11"/>
      <c r="I28" s="121"/>
      <c r="J28" s="11"/>
    </row>
    <row r="29" spans="1:10" s="84" customFormat="1" x14ac:dyDescent="0.2">
      <c r="A29" s="81"/>
      <c r="B29" s="82" t="s">
        <v>75</v>
      </c>
      <c r="C29" s="83" t="s">
        <v>63</v>
      </c>
      <c r="D29" s="56">
        <f>+[1]L_IFRS302!E23</f>
        <v>-29772</v>
      </c>
      <c r="E29" s="99">
        <f>+[3]L_IFRS302!E23</f>
        <v>-34944</v>
      </c>
      <c r="F29" s="121"/>
      <c r="H29" s="11"/>
      <c r="I29" s="121"/>
      <c r="J29" s="11"/>
    </row>
    <row r="30" spans="1:10" x14ac:dyDescent="0.2">
      <c r="A30" s="60"/>
      <c r="B30" s="75" t="s">
        <v>81</v>
      </c>
      <c r="C30" s="63" t="s">
        <v>147</v>
      </c>
      <c r="D30" s="56">
        <f>+[1]L_IFRS302!E24</f>
        <v>117</v>
      </c>
      <c r="E30" s="99">
        <f>+[3]L_IFRS302!E24</f>
        <v>225</v>
      </c>
      <c r="F30" s="121"/>
      <c r="I30" s="121"/>
    </row>
    <row r="31" spans="1:10" x14ac:dyDescent="0.2">
      <c r="A31" s="60"/>
      <c r="B31" s="75" t="s">
        <v>82</v>
      </c>
      <c r="C31" s="63" t="s">
        <v>66</v>
      </c>
      <c r="D31" s="56">
        <f>+[1]L_IFRS302!E25</f>
        <v>495</v>
      </c>
      <c r="E31" s="99">
        <f>+[3]L_IFRS302!E25</f>
        <v>782</v>
      </c>
      <c r="F31" s="121"/>
      <c r="I31" s="121"/>
    </row>
    <row r="32" spans="1:10" x14ac:dyDescent="0.2">
      <c r="A32" s="60"/>
      <c r="B32" s="75" t="s">
        <v>83</v>
      </c>
      <c r="C32" s="63" t="s">
        <v>67</v>
      </c>
      <c r="D32" s="56">
        <f>+[1]L_IFRS302!E26</f>
        <v>20767</v>
      </c>
      <c r="E32" s="99">
        <f>+[3]L_IFRS302!E26</f>
        <v>17321</v>
      </c>
      <c r="F32" s="121"/>
      <c r="I32" s="121"/>
    </row>
    <row r="33" spans="1:9" x14ac:dyDescent="0.2">
      <c r="A33" s="60"/>
      <c r="B33" s="75" t="s">
        <v>84</v>
      </c>
      <c r="C33" s="63" t="s">
        <v>68</v>
      </c>
      <c r="D33" s="56">
        <f>+[1]L_IFRS302!E27</f>
        <v>734</v>
      </c>
      <c r="E33" s="99">
        <f>+[3]L_IFRS302!E27</f>
        <v>854</v>
      </c>
      <c r="F33" s="121"/>
      <c r="I33" s="121"/>
    </row>
    <row r="34" spans="1:9" x14ac:dyDescent="0.2">
      <c r="B34" s="49" t="s">
        <v>137</v>
      </c>
      <c r="C34" s="50" t="s">
        <v>133</v>
      </c>
      <c r="D34" s="56">
        <f>+[1]L_IFRS302!E28</f>
        <v>65723</v>
      </c>
      <c r="E34" s="99">
        <f>+[3]L_IFRS302!E28</f>
        <v>64560</v>
      </c>
      <c r="F34" s="121"/>
      <c r="I34" s="121"/>
    </row>
    <row r="35" spans="1:9" ht="13.5" thickBot="1" x14ac:dyDescent="0.25">
      <c r="B35" s="51" t="s">
        <v>36</v>
      </c>
      <c r="C35" s="52" t="s">
        <v>69</v>
      </c>
      <c r="D35" s="58">
        <f>+[1]L_IFRS302!E30</f>
        <v>1534790</v>
      </c>
      <c r="E35" s="100">
        <f>+[3]L_IFRS302!E30</f>
        <v>1388018</v>
      </c>
      <c r="F35" s="121"/>
      <c r="I35" s="121"/>
    </row>
    <row r="36" spans="1:9" x14ac:dyDescent="0.2">
      <c r="B36" s="49" t="s">
        <v>37</v>
      </c>
      <c r="C36" s="50" t="s">
        <v>38</v>
      </c>
      <c r="D36" s="129">
        <v>19005</v>
      </c>
      <c r="E36" s="130">
        <v>19005</v>
      </c>
      <c r="F36" s="121"/>
      <c r="I36" s="121"/>
    </row>
    <row r="37" spans="1:9" x14ac:dyDescent="0.2">
      <c r="B37" s="45" t="s">
        <v>85</v>
      </c>
      <c r="C37" s="46" t="s">
        <v>87</v>
      </c>
      <c r="D37" s="57">
        <f>+[1]L_IFRS302!E32-D36</f>
        <v>102793</v>
      </c>
      <c r="E37" s="101">
        <f>+[3]L_IFRS302!E32-E36</f>
        <v>106053</v>
      </c>
      <c r="F37" s="121"/>
      <c r="I37" s="121"/>
    </row>
    <row r="38" spans="1:9" x14ac:dyDescent="0.2">
      <c r="B38" s="45" t="s">
        <v>39</v>
      </c>
      <c r="C38" s="50" t="s">
        <v>70</v>
      </c>
      <c r="D38" s="57">
        <f>+[1]L_IFRS302!E33</f>
        <v>3317</v>
      </c>
      <c r="E38" s="101">
        <f>+[3]L_IFRS302!E33</f>
        <v>3226</v>
      </c>
      <c r="F38" s="121"/>
      <c r="I38" s="121"/>
    </row>
    <row r="39" spans="1:9" ht="13.5" thickBot="1" x14ac:dyDescent="0.25">
      <c r="B39" s="51" t="s">
        <v>40</v>
      </c>
      <c r="C39" s="52" t="s">
        <v>71</v>
      </c>
      <c r="D39" s="58">
        <f>+[1]L_IFRS302!E35</f>
        <v>125115</v>
      </c>
      <c r="E39" s="100">
        <f>+[3]L_IFRS302!E35</f>
        <v>128284</v>
      </c>
      <c r="F39" s="121"/>
      <c r="I39" s="121"/>
    </row>
    <row r="40" spans="1:9" ht="13.5" thickBot="1" x14ac:dyDescent="0.25">
      <c r="B40" s="51" t="s">
        <v>86</v>
      </c>
      <c r="C40" s="52" t="s">
        <v>72</v>
      </c>
      <c r="D40" s="58">
        <f>+[1]L_IFRS302!E37</f>
        <v>1659905</v>
      </c>
      <c r="E40" s="100">
        <f>+[3]A_IFRS301!E34</f>
        <v>1516302</v>
      </c>
      <c r="F40" s="121"/>
      <c r="I40" s="121"/>
    </row>
    <row r="41" spans="1:9" ht="15" x14ac:dyDescent="0.25">
      <c r="B41" s="59"/>
      <c r="C41" s="59"/>
      <c r="D41" s="59"/>
      <c r="E41" s="59"/>
    </row>
  </sheetData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Statement of Income</vt:lpstr>
      <vt:lpstr>Statement of Compreh. Income</vt:lpstr>
      <vt:lpstr>Statement of Financial Position</vt:lpstr>
      <vt:lpstr>'Statement of Compreh. Income'!Print_Area</vt:lpstr>
      <vt:lpstr>'Statement of Financial Position'!Print_Area</vt:lpstr>
      <vt:lpstr>'Statement of Income'!Print_Area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rswaczyn</dc:creator>
  <cp:lastModifiedBy>Kocourek David</cp:lastModifiedBy>
  <cp:lastPrinted>2024-10-30T14:11:18Z</cp:lastPrinted>
  <dcterms:created xsi:type="dcterms:W3CDTF">2018-05-02T08:21:08Z</dcterms:created>
  <dcterms:modified xsi:type="dcterms:W3CDTF">2024-10-30T14:11:32Z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2024-10-30T14:11:32Z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a54a5eb7-ea9b-4392-9f9e-75b68980c125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